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460" windowHeight="6150"/>
  </bookViews>
  <sheets>
    <sheet name="План" sheetId="1" r:id="rId1"/>
  </sheets>
  <definedNames>
    <definedName name="_xlnm.Print_Titles" localSheetId="0">План!$7:$9</definedName>
    <definedName name="_xlnm.Print_Area" localSheetId="0">План!$A$1:$J$149</definedName>
  </definedNames>
  <calcPr calcId="124519"/>
</workbook>
</file>

<file path=xl/calcChain.xml><?xml version="1.0" encoding="utf-8"?>
<calcChain xmlns="http://schemas.openxmlformats.org/spreadsheetml/2006/main">
  <c r="E34" i="1"/>
  <c r="E85"/>
  <c r="G34"/>
  <c r="F34"/>
  <c r="E111"/>
  <c r="F111"/>
  <c r="E106"/>
  <c r="E105"/>
  <c r="H66"/>
  <c r="H32"/>
  <c r="H34" s="1"/>
  <c r="G141"/>
  <c r="D141"/>
  <c r="F141"/>
  <c r="H141" s="1"/>
  <c r="H139"/>
  <c r="H140"/>
  <c r="H109"/>
  <c r="G85"/>
  <c r="F85"/>
  <c r="D85"/>
  <c r="D81"/>
  <c r="D77"/>
  <c r="D76"/>
  <c r="G68"/>
  <c r="F68"/>
  <c r="E68"/>
  <c r="D68"/>
  <c r="D45"/>
  <c r="D44"/>
  <c r="D34"/>
  <c r="H31"/>
  <c r="H33"/>
  <c r="F76"/>
  <c r="F77" s="1"/>
  <c r="H77" s="1"/>
  <c r="H74"/>
  <c r="H75"/>
  <c r="H68"/>
  <c r="H85" s="1"/>
  <c r="G81"/>
  <c r="F81"/>
  <c r="E82"/>
  <c r="G44"/>
  <c r="G45" s="1"/>
  <c r="H45" s="1"/>
  <c r="F39"/>
  <c r="F40" s="1"/>
  <c r="H62"/>
  <c r="H65"/>
  <c r="H63"/>
  <c r="H61"/>
  <c r="H28"/>
  <c r="H29"/>
  <c r="H42"/>
  <c r="H43"/>
  <c r="H126"/>
  <c r="G126"/>
  <c r="H79"/>
  <c r="H81" s="1"/>
  <c r="E81"/>
  <c r="H108"/>
  <c r="H30"/>
  <c r="D111"/>
  <c r="D112" s="1"/>
  <c r="D105"/>
  <c r="D39"/>
  <c r="H67"/>
  <c r="H70"/>
  <c r="G39"/>
  <c r="G40" s="1"/>
  <c r="H38"/>
  <c r="H110"/>
  <c r="H111" s="1"/>
  <c r="F105"/>
  <c r="F106" s="1"/>
  <c r="H106" s="1"/>
  <c r="H104"/>
  <c r="H105" s="1"/>
  <c r="H44" l="1"/>
  <c r="H76"/>
  <c r="H40"/>
  <c r="H39"/>
  <c r="F137"/>
  <c r="H137" s="1"/>
  <c r="H136"/>
  <c r="F72"/>
  <c r="D71"/>
  <c r="E71"/>
  <c r="F71"/>
  <c r="G71"/>
  <c r="F112"/>
  <c r="F115" s="1"/>
  <c r="G82"/>
  <c r="F82"/>
  <c r="G35"/>
  <c r="F35"/>
  <c r="F36"/>
  <c r="F143" s="1"/>
  <c r="E35"/>
  <c r="H35" s="1"/>
  <c r="D35"/>
  <c r="E72"/>
  <c r="H71"/>
  <c r="G36"/>
  <c r="G143" s="1"/>
  <c r="G127"/>
  <c r="G131"/>
  <c r="G115"/>
  <c r="G99"/>
  <c r="G95"/>
  <c r="G100"/>
  <c r="G72"/>
  <c r="G111"/>
  <c r="H127"/>
  <c r="E112"/>
  <c r="D72"/>
  <c r="D82"/>
  <c r="D40"/>
  <c r="H99"/>
  <c r="H95"/>
  <c r="H100"/>
  <c r="H131"/>
  <c r="F99"/>
  <c r="F95"/>
  <c r="F100"/>
  <c r="E99"/>
  <c r="E95"/>
  <c r="E100"/>
  <c r="D99"/>
  <c r="D95"/>
  <c r="D100"/>
  <c r="D36"/>
  <c r="E115" l="1"/>
  <c r="H112"/>
  <c r="H82"/>
  <c r="E36"/>
  <c r="E143" s="1"/>
  <c r="H36"/>
  <c r="F144"/>
  <c r="H72"/>
  <c r="H115"/>
  <c r="H143" l="1"/>
  <c r="E144"/>
  <c r="G144"/>
  <c r="H144" l="1"/>
</calcChain>
</file>

<file path=xl/sharedStrings.xml><?xml version="1.0" encoding="utf-8"?>
<sst xmlns="http://schemas.openxmlformats.org/spreadsheetml/2006/main" count="252" uniqueCount="140">
  <si>
    <t>№
п\п</t>
  </si>
  <si>
    <t>Наименование работ</t>
  </si>
  <si>
    <t>Единицы
 измерения</t>
  </si>
  <si>
    <t>Количество
объём</t>
  </si>
  <si>
    <t>Финансовые средства, тыс. руб.</t>
  </si>
  <si>
    <t>Бюджет 
автономного
округа</t>
  </si>
  <si>
    <t>Местный
бюджет</t>
  </si>
  <si>
    <t>Средства
предприятий</t>
  </si>
  <si>
    <t>Всего</t>
  </si>
  <si>
    <t>Итого</t>
  </si>
  <si>
    <t>км</t>
  </si>
  <si>
    <t>ед.</t>
  </si>
  <si>
    <t>Итого:</t>
  </si>
  <si>
    <t>1. Теплоснабжение</t>
  </si>
  <si>
    <t>1.1. Замена инженерных сетей теплоснабжения (в двух трубном исполнении)</t>
  </si>
  <si>
    <t>1.1.1. Магистральных ветхих</t>
  </si>
  <si>
    <t>1.1.2. Внутриквартальных ветхих</t>
  </si>
  <si>
    <t>1.2. Реконструкция инженерных сетей теплоснабжения (в двух трубном исполнении):</t>
  </si>
  <si>
    <t>1.2.1. Магистральных ветхих</t>
  </si>
  <si>
    <t>1.2.2. Внутриквартальных ветхих</t>
  </si>
  <si>
    <t>1.3. Капитальный ремонт инженерных сетей теплоснабжения (в двух трубном исполнении):</t>
  </si>
  <si>
    <t>1.3.1. Магистральные сети</t>
  </si>
  <si>
    <t>1.3.2. Внутриквартальных тепловых сетей и ГВС-раздельно</t>
  </si>
  <si>
    <t xml:space="preserve">ВСЕГО по разделу 1: </t>
  </si>
  <si>
    <t>2. Капитальный ремонт котлов и котельного оборудования:</t>
  </si>
  <si>
    <t>3. Капитальный ремонт ЦТП</t>
  </si>
  <si>
    <t>4. Водоснабжение и водоотведение</t>
  </si>
  <si>
    <t>4.1. Замена инженерных сетей водоснабжения</t>
  </si>
  <si>
    <t>4.1.1. Магистальных ветхих</t>
  </si>
  <si>
    <t>4.1.2. Внутриквартальных ветхих</t>
  </si>
  <si>
    <t>4.2. Капитальный ремонт инженерных сетей водоснабжения</t>
  </si>
  <si>
    <t>4.2.1. Магистральных сетей</t>
  </si>
  <si>
    <t>4.2.2. Внутриквартальных сетей</t>
  </si>
  <si>
    <t>4.3. Капитальный ремонт канализационного коллектора</t>
  </si>
  <si>
    <t xml:space="preserve"> 4.4. Ремонт внутриквартальных канализационных сетей</t>
  </si>
  <si>
    <t>5. Газоснабжение</t>
  </si>
  <si>
    <t>5.1. Реконструкция газопроводов</t>
  </si>
  <si>
    <t>5.1.1. высокого давления</t>
  </si>
  <si>
    <t>5.1.2. среднего давления</t>
  </si>
  <si>
    <t>5.1.3. низкого давления</t>
  </si>
  <si>
    <t>ВСЕГО по разделу 4:</t>
  </si>
  <si>
    <t>ВСЕГО по разделу 5:</t>
  </si>
  <si>
    <t>итого</t>
  </si>
  <si>
    <t>5.2. ГРС, ГГРП, ГРП  и прочее оборудование</t>
  </si>
  <si>
    <t xml:space="preserve">5.2.1. реконструция и капитальный ремонт </t>
  </si>
  <si>
    <t>6. Жилищный фонд</t>
  </si>
  <si>
    <t xml:space="preserve">6.1. Капитальный ремонт </t>
  </si>
  <si>
    <t xml:space="preserve">6.2. Плановый текущий ремонт </t>
  </si>
  <si>
    <t>7. Электроснабжение</t>
  </si>
  <si>
    <t xml:space="preserve">7.1. Капитальный ремонт КЛ-6, 10 кВ </t>
  </si>
  <si>
    <t xml:space="preserve">7.2. Текущий ремонт ВЛ-6, 10, 110 кВ </t>
  </si>
  <si>
    <t>7.3. Реконструкция РП, ТП -пообъектно</t>
  </si>
  <si>
    <t>ВСЕГО по разделу 6:</t>
  </si>
  <si>
    <t>ВСЕГО по разделу 7:</t>
  </si>
  <si>
    <t xml:space="preserve">8. Финансовые средства, направленные на приобретение котельно-печного топлива и ГСМ для котельных в территории с ограниченным сроком завоза </t>
  </si>
  <si>
    <t>9. Финансовые средства, выделенные для создания материально технического резерва</t>
  </si>
  <si>
    <t>ВСЕГО по разделу 8:</t>
  </si>
  <si>
    <t>ВСЕГО по разделу 9:</t>
  </si>
  <si>
    <t>ВСЕГО ПО МО:</t>
  </si>
  <si>
    <t>Итого по п.1.1.2:</t>
  </si>
  <si>
    <t>шт</t>
  </si>
  <si>
    <t>Всего по п. 7.2:</t>
  </si>
  <si>
    <t>итого по п. 7.1:</t>
  </si>
  <si>
    <t>Всего по п. 7.3:</t>
  </si>
  <si>
    <t>Всего по п. 5.1.3.:</t>
  </si>
  <si>
    <t>Всего по п. 5.2.1.:</t>
  </si>
  <si>
    <t>4.2.3.Капитальный ремонт водозаборных сооружений, ремонт водоскважинного оборудования и замена глубинных насосов</t>
  </si>
  <si>
    <t xml:space="preserve">ВСЕГО по разделу 2: </t>
  </si>
  <si>
    <t xml:space="preserve">ВСЕГО по разделу 3: </t>
  </si>
  <si>
    <t>Итого по п. 4.2.3.:</t>
  </si>
  <si>
    <t>4.5. Капитальный ремонт канализационных очистных сооружений</t>
  </si>
  <si>
    <t>Всего по п. 4.4.:</t>
  </si>
  <si>
    <t>Итого по п. 4.3.:</t>
  </si>
  <si>
    <t>Итого по п. 1.1.1.:</t>
  </si>
  <si>
    <t>Итого по п. 1.3.1.:</t>
  </si>
  <si>
    <t>Итого по п. 1.3.2.:</t>
  </si>
  <si>
    <t>Итого по п. 4.1.:</t>
  </si>
  <si>
    <t>Итого по п. 4.1.2.:</t>
  </si>
  <si>
    <t>Итого по п. 4.2.:</t>
  </si>
  <si>
    <t>Итого по п. 5.1.1.</t>
  </si>
  <si>
    <t>подпись</t>
  </si>
  <si>
    <t>Сроки  
исполнения</t>
  </si>
  <si>
    <t>Ответственный 
исполнитель
Ф.И.О.</t>
  </si>
  <si>
    <t xml:space="preserve">6.1.1. Комплексный капитальный ремонт </t>
  </si>
  <si>
    <t>Итого п. 6.1.1:</t>
  </si>
  <si>
    <t xml:space="preserve">6.1.2. Выборочный капитальный ремонт </t>
  </si>
  <si>
    <t>квартир</t>
  </si>
  <si>
    <t>ед</t>
  </si>
  <si>
    <t>Итого п. 6.1.2:</t>
  </si>
  <si>
    <t>Текущий ремонт жилого фонда</t>
  </si>
  <si>
    <t>тыс. кв.м</t>
  </si>
  <si>
    <t>ООО "Лидер" Савинова И.Г.</t>
  </si>
  <si>
    <t>ИТОГО ПО МО:</t>
  </si>
  <si>
    <t>КЛ-0,4 кВ</t>
  </si>
  <si>
    <t>ВЛ-0,4 кВ</t>
  </si>
  <si>
    <t>Исполнитель: заместитель главы поселения по строительству и ЖКХ</t>
  </si>
  <si>
    <t>_______________________(Балабанова Л.В.) тел. 48-119</t>
  </si>
  <si>
    <t>ООО "УРК" Русов Г.Е.</t>
  </si>
  <si>
    <r>
      <t xml:space="preserve">Администрация </t>
    </r>
    <r>
      <rPr>
        <sz val="9"/>
        <rFont val="Times New Roman"/>
        <family val="1"/>
        <charset val="204"/>
      </rPr>
      <t>с.п.Унъюган</t>
    </r>
  </si>
  <si>
    <t>Текущий ремонт, в том числе:                                                                                                           КЛ 10 кВ</t>
  </si>
  <si>
    <t>уч.ОАО "ЮТЭК-Кода" Ильин В.В.</t>
  </si>
  <si>
    <t>ВЛ 10 кВ</t>
  </si>
  <si>
    <t>КТП 10/0,4 кВ</t>
  </si>
  <si>
    <t xml:space="preserve">Приобретение материалов для создания аварийно-технического запаса поселения </t>
  </si>
  <si>
    <t>ВСЕГО по разделу 10:</t>
  </si>
  <si>
    <t>11. Всего (указываются финансовые средства, направленные на выполнение всех видов работ)</t>
  </si>
  <si>
    <t>Замена , поверка приборов учета в муниципальных жилых помещениях</t>
  </si>
  <si>
    <t xml:space="preserve">ед               </t>
  </si>
  <si>
    <t>Капитальный ремонт муниципальных жилых помещений</t>
  </si>
  <si>
    <t>Согласовано:
Начальник УЖКХиС администрации Октябрьского района 
____________________ (Чеплаков В.Ф.)                                                                                                           "____"_______________2015 г.</t>
  </si>
  <si>
    <t>согласно графика ППР</t>
  </si>
  <si>
    <t>Всего по п. 4.5.:</t>
  </si>
  <si>
    <t xml:space="preserve">Капитальный ремонт участка сетей тепловодоснабжения 
по ул. Комарова от д.12а до д.13
</t>
  </si>
  <si>
    <t>Капитальный ремонт участка сетей тепловодоснабжения по ул. Мира от ТУ-17 до магазина «Метелица»</t>
  </si>
  <si>
    <t xml:space="preserve">Капитальный ремонт  участка сетей водоснабжения по пер.Лесников от д.1 до д.5 </t>
  </si>
  <si>
    <t xml:space="preserve">Очистка канализационных колодцев от ила </t>
  </si>
  <si>
    <t xml:space="preserve">Капитальный ремонт  участка системы водоотведения 
по пер. Мира в районе дома 8 
</t>
  </si>
  <si>
    <t>Ремонт тепловой камеры №1 (котельная КЕ)</t>
  </si>
  <si>
    <t>Ремонт тепловой камеры №17 (пер. Мира)</t>
  </si>
  <si>
    <t>Ремонт сети ТВС от магазина "Ветеран" до ул. Мира 3а</t>
  </si>
  <si>
    <t xml:space="preserve">Ремонт сети ТВС переход пер. Мира -ул. Мира </t>
  </si>
  <si>
    <t>Ремонт сети ВС от магазина "Ветеран" до ул. Мира 3а (совместный ремонт ТВС)</t>
  </si>
  <si>
    <t>Ремонт сети ВС переход пер. Мира -ул. Мира (совместный ремонт ТВС)</t>
  </si>
  <si>
    <t xml:space="preserve">Капитальный ремонт участка сетей водоснабжения 
по ул. Комарова от д.12а до д.13(совместный ремонт ТВС)
</t>
  </si>
  <si>
    <t>Капитальный ремонт участка сетей водоснабжения по ул. Мира от ТУ-17 до магазина «Метелица»(совместный ремонт ТВС)</t>
  </si>
  <si>
    <t>Ремонт сетей подключения к ВС абонентов ул. Тюменская, ул. 60 лет Октября</t>
  </si>
  <si>
    <t>Ремонтные мероприятия на водоскважинах и территории водозабора</t>
  </si>
  <si>
    <t>Консервация котельного оборудования котельной КЕ</t>
  </si>
  <si>
    <t>Проектирование строительства ВС ул. Тюменская д.36-д.62</t>
  </si>
  <si>
    <t>Проектирование строительства канализационного коллектора от КОС-400</t>
  </si>
  <si>
    <t>Инженерные изыскания при строительстве канализационного коллектора от КОС-400</t>
  </si>
  <si>
    <t>Ремонт электропроводки, системы отопления в муниципальных квартирах</t>
  </si>
  <si>
    <t>Замена радиаторов в муниципальных квартирах при капитальном ремонте мкрн. 40 лет Победы д.25</t>
  </si>
  <si>
    <t>Выборочный капитальный ремонт муниципальных жилых помещений МКД</t>
  </si>
  <si>
    <t>10. Финансовые средства, выделенные на иные работы</t>
  </si>
  <si>
    <t>Ремонт коммунальной спецтехники (мусоровозная машина)</t>
  </si>
  <si>
    <t>Ремонт коммунальной спецтехники (ассенизационная машина)</t>
  </si>
  <si>
    <r>
      <rPr>
        <b/>
        <sz val="12"/>
        <rFont val="Times New Roman"/>
        <family val="1"/>
        <charset val="204"/>
      </rPr>
      <t>ПЛАН МЕРОПРИЯТИЙ</t>
    </r>
    <r>
      <rPr>
        <b/>
        <sz val="11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по подготовке объектов жилищно-коммунального комплекса, жилищного фонда сельское поселение Унъюган      
к работе в осенне-зимний период 2016-2017 годов
                                                                                                                                                                                                       </t>
    </r>
  </si>
  <si>
    <t>Капитальный ремонт участка сетей теплоснабжения от д/с "Буратино" до ул. Комарова д.16</t>
  </si>
  <si>
    <t>Приложение
к постановлению Администрации 
сельского поселения Унъюган
от 08.02.2016  № 45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</si>
</sst>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22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Arial Cyr"/>
      <charset val="204"/>
    </font>
    <font>
      <b/>
      <sz val="12"/>
      <name val="Times New Roman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9"/>
      <name val="Arial Cyr"/>
      <charset val="204"/>
    </font>
    <font>
      <sz val="10"/>
      <color indexed="9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Arial Cyr"/>
      <charset val="204"/>
    </font>
    <font>
      <sz val="12"/>
      <color theme="0"/>
      <name val="Arial Cyr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1">
    <xf numFmtId="0" fontId="0" fillId="0" borderId="0" xfId="0"/>
    <xf numFmtId="0" fontId="9" fillId="0" borderId="0" xfId="0" applyFont="1"/>
    <xf numFmtId="0" fontId="4" fillId="0" borderId="0" xfId="0" applyFont="1" applyAlignment="1">
      <alignment vertical="top"/>
    </xf>
    <xf numFmtId="0" fontId="14" fillId="0" borderId="0" xfId="0" applyFont="1" applyFill="1" applyAlignment="1">
      <alignment vertical="center"/>
    </xf>
    <xf numFmtId="0" fontId="15" fillId="0" borderId="0" xfId="0" applyFont="1"/>
    <xf numFmtId="0" fontId="14" fillId="0" borderId="0" xfId="0" applyFont="1"/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/>
    </xf>
    <xf numFmtId="0" fontId="0" fillId="2" borderId="0" xfId="0" applyFill="1"/>
    <xf numFmtId="1" fontId="4" fillId="2" borderId="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/>
    </xf>
    <xf numFmtId="2" fontId="4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0" fillId="2" borderId="0" xfId="0" applyFont="1" applyFill="1"/>
    <xf numFmtId="1" fontId="4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64" fontId="16" fillId="2" borderId="0" xfId="0" applyNumberFormat="1" applyFont="1" applyFill="1"/>
    <xf numFmtId="0" fontId="16" fillId="2" borderId="0" xfId="0" applyFont="1" applyFill="1"/>
    <xf numFmtId="164" fontId="0" fillId="2" borderId="0" xfId="0" applyNumberFormat="1" applyFill="1"/>
    <xf numFmtId="4" fontId="3" fillId="2" borderId="1" xfId="0" applyNumberFormat="1" applyFont="1" applyFill="1" applyBorder="1" applyAlignment="1">
      <alignment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 shrinkToFit="1"/>
    </xf>
    <xf numFmtId="2" fontId="3" fillId="2" borderId="1" xfId="0" applyNumberFormat="1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4" fontId="3" fillId="2" borderId="1" xfId="0" applyNumberFormat="1" applyFont="1" applyFill="1" applyBorder="1" applyAlignment="1">
      <alignment horizontal="center" vertical="center" wrapText="1" shrinkToFit="1"/>
    </xf>
    <xf numFmtId="1" fontId="9" fillId="2" borderId="1" xfId="0" applyNumberFormat="1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Fill="1" applyAlignment="1">
      <alignment vertical="center"/>
    </xf>
    <xf numFmtId="0" fontId="20" fillId="0" borderId="0" xfId="0" applyFont="1"/>
    <xf numFmtId="0" fontId="18" fillId="0" borderId="0" xfId="0" applyFont="1" applyAlignment="1">
      <alignment vertical="top"/>
    </xf>
    <xf numFmtId="2" fontId="3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right" vertical="top" wrapText="1"/>
    </xf>
    <xf numFmtId="0" fontId="1" fillId="2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5" fillId="2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3" fontId="5" fillId="2" borderId="0" xfId="0" applyNumberFormat="1" applyFont="1" applyFill="1"/>
    <xf numFmtId="0" fontId="4" fillId="2" borderId="1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4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top" wrapText="1"/>
    </xf>
    <xf numFmtId="0" fontId="21" fillId="2" borderId="0" xfId="0" applyFont="1" applyFill="1" applyAlignment="1">
      <alignment horizontal="right" vertical="top" wrapText="1"/>
    </xf>
    <xf numFmtId="0" fontId="18" fillId="2" borderId="0" xfId="0" applyFont="1" applyFill="1" applyAlignment="1">
      <alignment horizontal="left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19" fillId="0" borderId="0" xfId="0" applyFont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19" fillId="0" borderId="0" xfId="0" applyFont="1" applyAlignment="1">
      <alignment wrapText="1"/>
    </xf>
    <xf numFmtId="2" fontId="3" fillId="2" borderId="6" xfId="0" applyNumberFormat="1" applyFont="1" applyFill="1" applyBorder="1" applyAlignment="1">
      <alignment horizontal="center" vertical="center" wrapText="1" shrinkToFit="1"/>
    </xf>
    <xf numFmtId="2" fontId="3" fillId="2" borderId="7" xfId="0" applyNumberFormat="1" applyFont="1" applyFill="1" applyBorder="1" applyAlignment="1">
      <alignment horizontal="center" vertical="center" wrapText="1" shrinkToFit="1"/>
    </xf>
    <xf numFmtId="2" fontId="3" fillId="2" borderId="4" xfId="0" applyNumberFormat="1" applyFont="1" applyFill="1" applyBorder="1" applyAlignment="1">
      <alignment horizontal="center" vertical="center" wrapText="1" shrinkToFi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9"/>
  <sheetViews>
    <sheetView tabSelected="1" view="pageBreakPreview" topLeftCell="A6" zoomScale="89" zoomScaleNormal="75" zoomScaleSheetLayoutView="89" workbookViewId="0">
      <selection activeCell="G70" sqref="G70"/>
    </sheetView>
  </sheetViews>
  <sheetFormatPr defaultRowHeight="15.75"/>
  <cols>
    <col min="1" max="1" width="5.140625" customWidth="1"/>
    <col min="2" max="2" width="71.140625" customWidth="1"/>
    <col min="3" max="3" width="12.42578125" customWidth="1"/>
    <col min="4" max="4" width="13.5703125" customWidth="1"/>
    <col min="5" max="5" width="14.42578125" customWidth="1"/>
    <col min="6" max="6" width="12.140625" customWidth="1"/>
    <col min="7" max="7" width="13.140625" customWidth="1"/>
    <col min="8" max="8" width="12.28515625" customWidth="1"/>
    <col min="9" max="9" width="13.5703125" customWidth="1"/>
    <col min="10" max="10" width="23.42578125" style="2" customWidth="1"/>
    <col min="11" max="11" width="10.28515625" bestFit="1" customWidth="1"/>
  </cols>
  <sheetData>
    <row r="1" spans="1:10" s="11" customFormat="1" ht="112.5" customHeight="1">
      <c r="A1" s="101" t="s">
        <v>109</v>
      </c>
      <c r="B1" s="101"/>
      <c r="C1" s="62"/>
      <c r="D1" s="62"/>
      <c r="E1" s="63"/>
      <c r="F1" s="63"/>
      <c r="G1" s="99" t="s">
        <v>139</v>
      </c>
      <c r="H1" s="100"/>
      <c r="I1" s="100"/>
      <c r="J1" s="100"/>
    </row>
    <row r="2" spans="1:10" s="11" customFormat="1" ht="9" hidden="1" customHeight="1">
      <c r="A2" s="105" t="s">
        <v>137</v>
      </c>
      <c r="B2" s="105"/>
      <c r="C2" s="105"/>
      <c r="D2" s="105"/>
      <c r="E2" s="105"/>
      <c r="F2" s="105"/>
      <c r="G2" s="105"/>
      <c r="H2" s="105"/>
      <c r="I2" s="105"/>
      <c r="J2" s="105"/>
    </row>
    <row r="3" spans="1:10" s="11" customFormat="1" ht="12.75" hidden="1" customHeight="1">
      <c r="A3" s="105"/>
      <c r="B3" s="105"/>
      <c r="C3" s="105"/>
      <c r="D3" s="105"/>
      <c r="E3" s="105"/>
      <c r="F3" s="105"/>
      <c r="G3" s="105"/>
      <c r="H3" s="105"/>
      <c r="I3" s="105"/>
      <c r="J3" s="105"/>
    </row>
    <row r="4" spans="1:10" s="11" customFormat="1" ht="2.25" hidden="1" customHeight="1">
      <c r="A4" s="105"/>
      <c r="B4" s="105"/>
      <c r="C4" s="105"/>
      <c r="D4" s="105"/>
      <c r="E4" s="105"/>
      <c r="F4" s="105"/>
      <c r="G4" s="105"/>
      <c r="H4" s="105"/>
      <c r="I4" s="105"/>
      <c r="J4" s="105"/>
    </row>
    <row r="5" spans="1:10" s="11" customFormat="1" ht="12.75" hidden="1" customHeight="1">
      <c r="A5" s="105"/>
      <c r="B5" s="105"/>
      <c r="C5" s="105"/>
      <c r="D5" s="105"/>
      <c r="E5" s="105"/>
      <c r="F5" s="105"/>
      <c r="G5" s="105"/>
      <c r="H5" s="105"/>
      <c r="I5" s="105"/>
      <c r="J5" s="105"/>
    </row>
    <row r="6" spans="1:10" s="64" customFormat="1" ht="69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s="11" customFormat="1" ht="24.75" customHeight="1">
      <c r="A7" s="102" t="s">
        <v>0</v>
      </c>
      <c r="B7" s="104" t="s">
        <v>1</v>
      </c>
      <c r="C7" s="102" t="s">
        <v>2</v>
      </c>
      <c r="D7" s="102" t="s">
        <v>3</v>
      </c>
      <c r="E7" s="107" t="s">
        <v>4</v>
      </c>
      <c r="F7" s="107"/>
      <c r="G7" s="107"/>
      <c r="H7" s="107"/>
      <c r="I7" s="102" t="s">
        <v>81</v>
      </c>
      <c r="J7" s="102" t="s">
        <v>82</v>
      </c>
    </row>
    <row r="8" spans="1:10" s="11" customFormat="1" ht="52.5" customHeight="1">
      <c r="A8" s="103"/>
      <c r="B8" s="103"/>
      <c r="C8" s="103"/>
      <c r="D8" s="103"/>
      <c r="E8" s="65" t="s">
        <v>5</v>
      </c>
      <c r="F8" s="65" t="s">
        <v>6</v>
      </c>
      <c r="G8" s="65" t="s">
        <v>7</v>
      </c>
      <c r="H8" s="65" t="s">
        <v>8</v>
      </c>
      <c r="I8" s="103"/>
      <c r="J8" s="103"/>
    </row>
    <row r="9" spans="1:10" s="8" customFormat="1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7">
        <v>10</v>
      </c>
    </row>
    <row r="10" spans="1:10" s="11" customFormat="1">
      <c r="A10" s="9"/>
      <c r="B10" s="92" t="s">
        <v>13</v>
      </c>
      <c r="C10" s="90"/>
      <c r="D10" s="90"/>
      <c r="E10" s="90"/>
      <c r="F10" s="90"/>
      <c r="G10" s="90"/>
      <c r="H10" s="90"/>
      <c r="I10" s="91"/>
      <c r="J10" s="10"/>
    </row>
    <row r="11" spans="1:10" s="11" customFormat="1">
      <c r="A11" s="12"/>
      <c r="B11" s="92" t="s">
        <v>14</v>
      </c>
      <c r="C11" s="90"/>
      <c r="D11" s="90"/>
      <c r="E11" s="90"/>
      <c r="F11" s="90"/>
      <c r="G11" s="90"/>
      <c r="H11" s="90"/>
      <c r="I11" s="91"/>
      <c r="J11" s="10"/>
    </row>
    <row r="12" spans="1:10" s="11" customFormat="1">
      <c r="A12" s="12"/>
      <c r="B12" s="92" t="s">
        <v>15</v>
      </c>
      <c r="C12" s="90"/>
      <c r="D12" s="90"/>
      <c r="E12" s="90"/>
      <c r="F12" s="90"/>
      <c r="G12" s="90"/>
      <c r="H12" s="90"/>
      <c r="I12" s="91"/>
      <c r="J12" s="10"/>
    </row>
    <row r="13" spans="1:10" s="11" customFormat="1">
      <c r="A13" s="12"/>
      <c r="B13" s="13" t="s">
        <v>12</v>
      </c>
      <c r="C13" s="61" t="s">
        <v>10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5"/>
      <c r="J13" s="10"/>
    </row>
    <row r="14" spans="1:10" s="11" customFormat="1">
      <c r="A14" s="9"/>
      <c r="B14" s="13" t="s">
        <v>73</v>
      </c>
      <c r="C14" s="61" t="s">
        <v>10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6"/>
      <c r="J14" s="17"/>
    </row>
    <row r="15" spans="1:10" s="11" customFormat="1">
      <c r="A15" s="12"/>
      <c r="B15" s="92" t="s">
        <v>16</v>
      </c>
      <c r="C15" s="90"/>
      <c r="D15" s="90"/>
      <c r="E15" s="90"/>
      <c r="F15" s="90"/>
      <c r="G15" s="90"/>
      <c r="H15" s="90"/>
      <c r="I15" s="91"/>
      <c r="J15" s="10"/>
    </row>
    <row r="16" spans="1:10" s="11" customFormat="1">
      <c r="A16" s="9"/>
      <c r="B16" s="13" t="s">
        <v>12</v>
      </c>
      <c r="C16" s="61" t="s">
        <v>10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5"/>
      <c r="J16" s="10"/>
    </row>
    <row r="17" spans="1:10" s="11" customFormat="1">
      <c r="A17" s="9"/>
      <c r="B17" s="13" t="s">
        <v>59</v>
      </c>
      <c r="C17" s="61" t="s">
        <v>10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3"/>
      <c r="J17" s="17"/>
    </row>
    <row r="18" spans="1:10" s="11" customFormat="1">
      <c r="A18" s="9"/>
      <c r="B18" s="92" t="s">
        <v>17</v>
      </c>
      <c r="C18" s="90"/>
      <c r="D18" s="90"/>
      <c r="E18" s="90"/>
      <c r="F18" s="90"/>
      <c r="G18" s="90"/>
      <c r="H18" s="90"/>
      <c r="I18" s="91"/>
      <c r="J18" s="17"/>
    </row>
    <row r="19" spans="1:10" s="11" customFormat="1">
      <c r="A19" s="12"/>
      <c r="B19" s="92" t="s">
        <v>18</v>
      </c>
      <c r="C19" s="90"/>
      <c r="D19" s="90"/>
      <c r="E19" s="90"/>
      <c r="F19" s="90"/>
      <c r="G19" s="90"/>
      <c r="H19" s="90"/>
      <c r="I19" s="91"/>
      <c r="J19" s="17"/>
    </row>
    <row r="20" spans="1:10" s="11" customFormat="1">
      <c r="A20" s="9"/>
      <c r="B20" s="18" t="s">
        <v>9</v>
      </c>
      <c r="C20" s="19" t="s">
        <v>10</v>
      </c>
      <c r="D20" s="19">
        <v>0</v>
      </c>
      <c r="E20" s="20">
        <v>0</v>
      </c>
      <c r="F20" s="20">
        <v>0</v>
      </c>
      <c r="G20" s="20">
        <v>0</v>
      </c>
      <c r="H20" s="20">
        <v>0</v>
      </c>
      <c r="I20" s="21"/>
      <c r="J20" s="17"/>
    </row>
    <row r="21" spans="1:10" s="11" customFormat="1">
      <c r="A21" s="9"/>
      <c r="B21" s="92" t="s">
        <v>19</v>
      </c>
      <c r="C21" s="90"/>
      <c r="D21" s="90"/>
      <c r="E21" s="90"/>
      <c r="F21" s="90"/>
      <c r="G21" s="90"/>
      <c r="H21" s="90"/>
      <c r="I21" s="91"/>
      <c r="J21" s="17"/>
    </row>
    <row r="22" spans="1:10" s="11" customFormat="1">
      <c r="A22" s="9"/>
      <c r="B22" s="18" t="s">
        <v>9</v>
      </c>
      <c r="C22" s="19" t="s">
        <v>10</v>
      </c>
      <c r="D22" s="19">
        <v>0</v>
      </c>
      <c r="E22" s="20">
        <v>0</v>
      </c>
      <c r="F22" s="20">
        <v>0</v>
      </c>
      <c r="G22" s="20">
        <v>0</v>
      </c>
      <c r="H22" s="20">
        <v>0</v>
      </c>
      <c r="I22" s="21"/>
      <c r="J22" s="17"/>
    </row>
    <row r="23" spans="1:10" s="11" customFormat="1">
      <c r="A23" s="9"/>
      <c r="B23" s="92" t="s">
        <v>20</v>
      </c>
      <c r="C23" s="90"/>
      <c r="D23" s="90"/>
      <c r="E23" s="90"/>
      <c r="F23" s="90"/>
      <c r="G23" s="90"/>
      <c r="H23" s="90"/>
      <c r="I23" s="91"/>
      <c r="J23" s="17"/>
    </row>
    <row r="24" spans="1:10" s="11" customFormat="1">
      <c r="A24" s="9"/>
      <c r="B24" s="92" t="s">
        <v>21</v>
      </c>
      <c r="C24" s="90"/>
      <c r="D24" s="90"/>
      <c r="E24" s="90"/>
      <c r="F24" s="90"/>
      <c r="G24" s="90"/>
      <c r="H24" s="90"/>
      <c r="I24" s="91"/>
      <c r="J24" s="17"/>
    </row>
    <row r="25" spans="1:10" s="11" customFormat="1">
      <c r="A25" s="9"/>
      <c r="B25" s="22" t="s">
        <v>42</v>
      </c>
      <c r="C25" s="61" t="s">
        <v>10</v>
      </c>
      <c r="D25" s="61">
        <v>0</v>
      </c>
      <c r="E25" s="14">
        <v>0</v>
      </c>
      <c r="F25" s="14">
        <v>0</v>
      </c>
      <c r="G25" s="14">
        <v>0</v>
      </c>
      <c r="H25" s="14">
        <v>0</v>
      </c>
      <c r="I25" s="19"/>
      <c r="J25" s="17"/>
    </row>
    <row r="26" spans="1:10" s="11" customFormat="1">
      <c r="A26" s="9"/>
      <c r="B26" s="22" t="s">
        <v>74</v>
      </c>
      <c r="C26" s="61" t="s">
        <v>10</v>
      </c>
      <c r="D26" s="61">
        <v>0</v>
      </c>
      <c r="E26" s="14">
        <v>0</v>
      </c>
      <c r="F26" s="14">
        <v>0</v>
      </c>
      <c r="G26" s="14">
        <v>0</v>
      </c>
      <c r="H26" s="14">
        <v>0</v>
      </c>
      <c r="I26" s="23"/>
      <c r="J26" s="17"/>
    </row>
    <row r="27" spans="1:10" s="11" customFormat="1">
      <c r="A27" s="9"/>
      <c r="B27" s="92" t="s">
        <v>22</v>
      </c>
      <c r="C27" s="90"/>
      <c r="D27" s="90"/>
      <c r="E27" s="90"/>
      <c r="F27" s="90"/>
      <c r="G27" s="90"/>
      <c r="H27" s="90"/>
      <c r="I27" s="91"/>
      <c r="J27" s="17"/>
    </row>
    <row r="28" spans="1:10" s="25" customFormat="1" ht="21" customHeight="1">
      <c r="A28" s="12"/>
      <c r="B28" s="18" t="s">
        <v>119</v>
      </c>
      <c r="C28" s="19" t="s">
        <v>10</v>
      </c>
      <c r="D28" s="20">
        <v>0.12</v>
      </c>
      <c r="E28" s="20">
        <v>0</v>
      </c>
      <c r="F28" s="20">
        <v>0</v>
      </c>
      <c r="G28" s="120">
        <v>242.43</v>
      </c>
      <c r="H28" s="20">
        <f>SUM(E28:G28)</f>
        <v>242.43</v>
      </c>
      <c r="I28" s="23">
        <v>42613</v>
      </c>
      <c r="J28" s="24" t="s">
        <v>97</v>
      </c>
    </row>
    <row r="29" spans="1:10" s="25" customFormat="1" ht="21" customHeight="1">
      <c r="A29" s="12"/>
      <c r="B29" s="18" t="s">
        <v>120</v>
      </c>
      <c r="C29" s="19" t="s">
        <v>10</v>
      </c>
      <c r="D29" s="20">
        <v>0.06</v>
      </c>
      <c r="E29" s="20">
        <v>0</v>
      </c>
      <c r="F29" s="20">
        <v>0</v>
      </c>
      <c r="G29" s="120">
        <v>160</v>
      </c>
      <c r="H29" s="20">
        <f>SUM(E29:G29)</f>
        <v>160</v>
      </c>
      <c r="I29" s="23">
        <v>42613</v>
      </c>
      <c r="J29" s="24" t="s">
        <v>97</v>
      </c>
    </row>
    <row r="30" spans="1:10" s="25" customFormat="1" ht="38.25" customHeight="1">
      <c r="A30" s="12"/>
      <c r="B30" s="18" t="s">
        <v>112</v>
      </c>
      <c r="C30" s="19" t="s">
        <v>10</v>
      </c>
      <c r="D30" s="20">
        <v>0.28799999999999998</v>
      </c>
      <c r="E30" s="20">
        <v>1365.405</v>
      </c>
      <c r="F30" s="66">
        <v>71.863</v>
      </c>
      <c r="G30" s="20">
        <v>0</v>
      </c>
      <c r="H30" s="20">
        <f t="shared" ref="H30:H31" si="0">SUM(E30:G30)</f>
        <v>1437.268</v>
      </c>
      <c r="I30" s="23">
        <v>42729</v>
      </c>
      <c r="J30" s="24" t="s">
        <v>98</v>
      </c>
    </row>
    <row r="31" spans="1:10" s="25" customFormat="1" ht="31.5">
      <c r="A31" s="12"/>
      <c r="B31" s="18" t="s">
        <v>113</v>
      </c>
      <c r="C31" s="19" t="s">
        <v>10</v>
      </c>
      <c r="D31" s="20">
        <v>0.221</v>
      </c>
      <c r="E31" s="20">
        <v>1245.8140000000001</v>
      </c>
      <c r="F31" s="66">
        <v>65.569999999999993</v>
      </c>
      <c r="G31" s="20">
        <v>0</v>
      </c>
      <c r="H31" s="20">
        <f t="shared" si="0"/>
        <v>1311.384</v>
      </c>
      <c r="I31" s="23">
        <v>42729</v>
      </c>
      <c r="J31" s="24" t="s">
        <v>98</v>
      </c>
    </row>
    <row r="32" spans="1:10" s="25" customFormat="1" ht="31.5">
      <c r="A32" s="12"/>
      <c r="B32" s="18" t="s">
        <v>138</v>
      </c>
      <c r="C32" s="19" t="s">
        <v>10</v>
      </c>
      <c r="D32" s="20">
        <v>0.1</v>
      </c>
      <c r="E32" s="20">
        <v>234.471</v>
      </c>
      <c r="F32" s="66">
        <v>13.25</v>
      </c>
      <c r="G32" s="20">
        <v>0</v>
      </c>
      <c r="H32" s="20">
        <f>SUM(E32:G32)</f>
        <v>247.721</v>
      </c>
      <c r="I32" s="23">
        <v>42729</v>
      </c>
      <c r="J32" s="24" t="s">
        <v>98</v>
      </c>
    </row>
    <row r="33" spans="1:10" s="25" customFormat="1" ht="27" customHeight="1">
      <c r="A33" s="12"/>
      <c r="B33" s="67" t="s">
        <v>106</v>
      </c>
      <c r="C33" s="19" t="s">
        <v>107</v>
      </c>
      <c r="D33" s="19"/>
      <c r="E33" s="20">
        <v>0</v>
      </c>
      <c r="F33" s="20">
        <v>100</v>
      </c>
      <c r="G33" s="20">
        <v>0</v>
      </c>
      <c r="H33" s="20">
        <f>SUM(E33:G33)</f>
        <v>100</v>
      </c>
      <c r="I33" s="23">
        <v>42612</v>
      </c>
      <c r="J33" s="24" t="s">
        <v>98</v>
      </c>
    </row>
    <row r="34" spans="1:10" s="25" customFormat="1">
      <c r="A34" s="9"/>
      <c r="B34" s="13" t="s">
        <v>12</v>
      </c>
      <c r="C34" s="61"/>
      <c r="D34" s="14">
        <f>SUM(D28:D33)</f>
        <v>0.78899999999999992</v>
      </c>
      <c r="E34" s="14">
        <f>SUM(E28:E33)</f>
        <v>2845.69</v>
      </c>
      <c r="F34" s="14">
        <f>SUM(F28:F33)</f>
        <v>250.68299999999999</v>
      </c>
      <c r="G34" s="14">
        <f>SUM(G28:G33)</f>
        <v>402.43</v>
      </c>
      <c r="H34" s="14">
        <f>SUM(H28:H33)</f>
        <v>3498.8030000000003</v>
      </c>
      <c r="I34" s="15"/>
      <c r="J34" s="68"/>
    </row>
    <row r="35" spans="1:10" s="11" customFormat="1" ht="18" customHeight="1">
      <c r="A35" s="9"/>
      <c r="B35" s="22" t="s">
        <v>75</v>
      </c>
      <c r="C35" s="61" t="s">
        <v>10</v>
      </c>
      <c r="D35" s="14">
        <f>SUM(D34)</f>
        <v>0.78899999999999992</v>
      </c>
      <c r="E35" s="14">
        <f>SUM(E34)</f>
        <v>2845.69</v>
      </c>
      <c r="F35" s="14">
        <f>SUM(F34)</f>
        <v>250.68299999999999</v>
      </c>
      <c r="G35" s="14">
        <f>SUM(G34)</f>
        <v>402.43</v>
      </c>
      <c r="H35" s="14">
        <f>SUM(E35:G35)</f>
        <v>3498.8029999999999</v>
      </c>
      <c r="I35" s="19"/>
      <c r="J35" s="68"/>
    </row>
    <row r="36" spans="1:10" s="11" customFormat="1" ht="18" customHeight="1">
      <c r="A36" s="9"/>
      <c r="B36" s="13" t="s">
        <v>23</v>
      </c>
      <c r="C36" s="61" t="s">
        <v>10</v>
      </c>
      <c r="D36" s="14">
        <f>+D35+D26+D17+D20+D22+D14</f>
        <v>0.78899999999999992</v>
      </c>
      <c r="E36" s="14">
        <f>SUM(E35)</f>
        <v>2845.69</v>
      </c>
      <c r="F36" s="14">
        <f>+F35+F26+F17+F20+F22+F14</f>
        <v>250.68299999999999</v>
      </c>
      <c r="G36" s="14">
        <f>+G35+G26+G17+G20+G22+G14</f>
        <v>402.43</v>
      </c>
      <c r="H36" s="14">
        <f>SUM(H14+H17+H20+H22+H35)</f>
        <v>3498.8029999999999</v>
      </c>
      <c r="I36" s="21"/>
      <c r="J36" s="17"/>
    </row>
    <row r="37" spans="1:10" s="11" customFormat="1">
      <c r="A37" s="9"/>
      <c r="B37" s="92" t="s">
        <v>24</v>
      </c>
      <c r="C37" s="90"/>
      <c r="D37" s="90"/>
      <c r="E37" s="90"/>
      <c r="F37" s="90"/>
      <c r="G37" s="90"/>
      <c r="H37" s="90"/>
      <c r="I37" s="91"/>
      <c r="J37" s="17"/>
    </row>
    <row r="38" spans="1:10" s="25" customFormat="1" ht="21" customHeight="1">
      <c r="A38" s="12"/>
      <c r="B38" s="18" t="s">
        <v>127</v>
      </c>
      <c r="C38" s="19" t="s">
        <v>11</v>
      </c>
      <c r="D38" s="20">
        <v>1</v>
      </c>
      <c r="E38" s="20">
        <v>0</v>
      </c>
      <c r="F38" s="20">
        <v>179</v>
      </c>
      <c r="G38" s="20">
        <v>0</v>
      </c>
      <c r="H38" s="20">
        <f>SUM(E38:G38)</f>
        <v>179</v>
      </c>
      <c r="I38" s="23">
        <v>42613</v>
      </c>
      <c r="J38" s="24" t="s">
        <v>97</v>
      </c>
    </row>
    <row r="39" spans="1:10" s="11" customFormat="1">
      <c r="A39" s="9"/>
      <c r="B39" s="22" t="s">
        <v>12</v>
      </c>
      <c r="C39" s="61"/>
      <c r="D39" s="61">
        <f>SUM(D38:D38)</f>
        <v>1</v>
      </c>
      <c r="E39" s="14">
        <v>0</v>
      </c>
      <c r="F39" s="14">
        <f>SUM(F38)</f>
        <v>179</v>
      </c>
      <c r="G39" s="14">
        <f>SUM(G38:G38)</f>
        <v>0</v>
      </c>
      <c r="H39" s="14">
        <f>SUM(H38:H38)</f>
        <v>179</v>
      </c>
      <c r="I39" s="15"/>
      <c r="J39" s="17"/>
    </row>
    <row r="40" spans="1:10" s="11" customFormat="1" ht="18.75" customHeight="1">
      <c r="A40" s="9"/>
      <c r="B40" s="13" t="s">
        <v>67</v>
      </c>
      <c r="C40" s="61" t="s">
        <v>11</v>
      </c>
      <c r="D40" s="61">
        <f>SUM(D39)</f>
        <v>1</v>
      </c>
      <c r="E40" s="14">
        <v>0</v>
      </c>
      <c r="F40" s="14">
        <f>SUM(F39)</f>
        <v>179</v>
      </c>
      <c r="G40" s="14">
        <f>SUM(G39)</f>
        <v>0</v>
      </c>
      <c r="H40" s="14">
        <f>SUM(E40:G40)</f>
        <v>179</v>
      </c>
      <c r="I40" s="21"/>
      <c r="J40" s="17"/>
    </row>
    <row r="41" spans="1:10" s="11" customFormat="1">
      <c r="A41" s="9"/>
      <c r="B41" s="92" t="s">
        <v>25</v>
      </c>
      <c r="C41" s="90"/>
      <c r="D41" s="90"/>
      <c r="E41" s="90"/>
      <c r="F41" s="90"/>
      <c r="G41" s="90"/>
      <c r="H41" s="90"/>
      <c r="I41" s="91"/>
      <c r="J41" s="17"/>
    </row>
    <row r="42" spans="1:10" s="25" customFormat="1" ht="21" customHeight="1">
      <c r="A42" s="12"/>
      <c r="B42" s="18" t="s">
        <v>117</v>
      </c>
      <c r="C42" s="19" t="s">
        <v>11</v>
      </c>
      <c r="D42" s="20">
        <v>1</v>
      </c>
      <c r="E42" s="20">
        <v>0</v>
      </c>
      <c r="F42" s="20">
        <v>0</v>
      </c>
      <c r="G42" s="120">
        <v>95</v>
      </c>
      <c r="H42" s="20">
        <f>SUM(E42:G42)</f>
        <v>95</v>
      </c>
      <c r="I42" s="23">
        <v>42613</v>
      </c>
      <c r="J42" s="24" t="s">
        <v>97</v>
      </c>
    </row>
    <row r="43" spans="1:10" s="25" customFormat="1" ht="21" customHeight="1">
      <c r="A43" s="12"/>
      <c r="B43" s="18" t="s">
        <v>118</v>
      </c>
      <c r="C43" s="19" t="s">
        <v>11</v>
      </c>
      <c r="D43" s="20">
        <v>1</v>
      </c>
      <c r="E43" s="20">
        <v>0</v>
      </c>
      <c r="F43" s="20">
        <v>0</v>
      </c>
      <c r="G43" s="120">
        <v>95</v>
      </c>
      <c r="H43" s="20">
        <f>SUM(E43:G43)</f>
        <v>95</v>
      </c>
      <c r="I43" s="23">
        <v>42613</v>
      </c>
      <c r="J43" s="24" t="s">
        <v>97</v>
      </c>
    </row>
    <row r="44" spans="1:10" s="11" customFormat="1">
      <c r="A44" s="9"/>
      <c r="B44" s="22" t="s">
        <v>12</v>
      </c>
      <c r="C44" s="61"/>
      <c r="D44" s="61">
        <f>SUM(D42:D43)</f>
        <v>2</v>
      </c>
      <c r="E44" s="14">
        <v>0</v>
      </c>
      <c r="F44" s="14">
        <v>0</v>
      </c>
      <c r="G44" s="14">
        <f>SUM(G42:G43)</f>
        <v>190</v>
      </c>
      <c r="H44" s="14">
        <f>SUM(H42:H43)</f>
        <v>190</v>
      </c>
      <c r="I44" s="15"/>
      <c r="J44" s="17"/>
    </row>
    <row r="45" spans="1:10" s="11" customFormat="1" ht="20.25" customHeight="1">
      <c r="A45" s="9"/>
      <c r="B45" s="13" t="s">
        <v>68</v>
      </c>
      <c r="C45" s="61" t="s">
        <v>11</v>
      </c>
      <c r="D45" s="61">
        <f>SUM(D44)</f>
        <v>2</v>
      </c>
      <c r="E45" s="14">
        <v>0</v>
      </c>
      <c r="F45" s="14">
        <v>0</v>
      </c>
      <c r="G45" s="14">
        <f>SUM(G44)</f>
        <v>190</v>
      </c>
      <c r="H45" s="14">
        <f>SUM(E45:G45)</f>
        <v>190</v>
      </c>
      <c r="I45" s="21"/>
      <c r="J45" s="17"/>
    </row>
    <row r="46" spans="1:10" s="11" customFormat="1">
      <c r="A46" s="9"/>
      <c r="B46" s="90" t="s">
        <v>26</v>
      </c>
      <c r="C46" s="90"/>
      <c r="D46" s="90"/>
      <c r="E46" s="90"/>
      <c r="F46" s="90"/>
      <c r="G46" s="90"/>
      <c r="H46" s="90"/>
      <c r="I46" s="91"/>
      <c r="J46" s="17"/>
    </row>
    <row r="47" spans="1:10" s="11" customFormat="1">
      <c r="A47" s="9"/>
      <c r="B47" s="92" t="s">
        <v>27</v>
      </c>
      <c r="C47" s="90"/>
      <c r="D47" s="90"/>
      <c r="E47" s="90"/>
      <c r="F47" s="90"/>
      <c r="G47" s="90"/>
      <c r="H47" s="90"/>
      <c r="I47" s="91"/>
      <c r="J47" s="17"/>
    </row>
    <row r="48" spans="1:10" s="11" customFormat="1">
      <c r="A48" s="9"/>
      <c r="B48" s="22" t="s">
        <v>12</v>
      </c>
      <c r="C48" s="61" t="s">
        <v>10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61"/>
      <c r="J48" s="17"/>
    </row>
    <row r="49" spans="1:10" s="11" customFormat="1">
      <c r="A49" s="9"/>
      <c r="B49" s="22" t="s">
        <v>76</v>
      </c>
      <c r="C49" s="61"/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61"/>
      <c r="J49" s="17"/>
    </row>
    <row r="50" spans="1:10" s="11" customFormat="1" ht="19.5" customHeight="1">
      <c r="A50" s="26"/>
      <c r="B50" s="93" t="s">
        <v>28</v>
      </c>
      <c r="C50" s="94"/>
      <c r="D50" s="94"/>
      <c r="E50" s="94"/>
      <c r="F50" s="94"/>
      <c r="G50" s="94"/>
      <c r="H50" s="94"/>
      <c r="I50" s="95"/>
      <c r="J50" s="17"/>
    </row>
    <row r="51" spans="1:10" s="11" customFormat="1">
      <c r="A51" s="9"/>
      <c r="B51" s="18" t="s">
        <v>9</v>
      </c>
      <c r="C51" s="19" t="s">
        <v>10</v>
      </c>
      <c r="D51" s="19">
        <v>0</v>
      </c>
      <c r="E51" s="20">
        <v>0</v>
      </c>
      <c r="F51" s="20">
        <v>0</v>
      </c>
      <c r="G51" s="20">
        <v>0</v>
      </c>
      <c r="H51" s="20">
        <v>0</v>
      </c>
      <c r="I51" s="18"/>
      <c r="J51" s="17"/>
    </row>
    <row r="52" spans="1:10" s="27" customFormat="1" ht="18.75" customHeight="1">
      <c r="A52" s="9"/>
      <c r="B52" s="92" t="s">
        <v>29</v>
      </c>
      <c r="C52" s="90"/>
      <c r="D52" s="90"/>
      <c r="E52" s="90"/>
      <c r="F52" s="90"/>
      <c r="G52" s="90"/>
      <c r="H52" s="90"/>
      <c r="I52" s="91"/>
      <c r="J52" s="17"/>
    </row>
    <row r="53" spans="1:10" s="27" customFormat="1">
      <c r="A53" s="9"/>
      <c r="B53" s="22" t="s">
        <v>12</v>
      </c>
      <c r="C53" s="61" t="s">
        <v>10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9"/>
      <c r="J53" s="17"/>
    </row>
    <row r="54" spans="1:10" s="27" customFormat="1">
      <c r="A54" s="9"/>
      <c r="B54" s="22" t="s">
        <v>77</v>
      </c>
      <c r="C54" s="61" t="s">
        <v>10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9"/>
      <c r="J54" s="17"/>
    </row>
    <row r="55" spans="1:10" s="11" customFormat="1" ht="19.5" customHeight="1">
      <c r="A55" s="12"/>
      <c r="B55" s="96" t="s">
        <v>30</v>
      </c>
      <c r="C55" s="97"/>
      <c r="D55" s="97"/>
      <c r="E55" s="97"/>
      <c r="F55" s="97"/>
      <c r="G55" s="97"/>
      <c r="H55" s="97"/>
      <c r="I55" s="98"/>
      <c r="J55" s="17"/>
    </row>
    <row r="56" spans="1:10" s="11" customFormat="1">
      <c r="A56" s="12"/>
      <c r="B56" s="22" t="s">
        <v>12</v>
      </c>
      <c r="C56" s="61" t="s">
        <v>10</v>
      </c>
      <c r="D56" s="61">
        <v>0</v>
      </c>
      <c r="E56" s="14">
        <v>0</v>
      </c>
      <c r="F56" s="14">
        <v>0</v>
      </c>
      <c r="G56" s="14">
        <v>0</v>
      </c>
      <c r="H56" s="14">
        <v>0</v>
      </c>
      <c r="I56" s="15"/>
      <c r="J56" s="17"/>
    </row>
    <row r="57" spans="1:10" s="11" customFormat="1">
      <c r="A57" s="12"/>
      <c r="B57" s="22" t="s">
        <v>78</v>
      </c>
      <c r="C57" s="61"/>
      <c r="D57" s="61">
        <v>0</v>
      </c>
      <c r="E57" s="14">
        <v>0</v>
      </c>
      <c r="F57" s="14">
        <v>0</v>
      </c>
      <c r="G57" s="14">
        <v>0</v>
      </c>
      <c r="H57" s="14">
        <v>0</v>
      </c>
      <c r="I57" s="61"/>
      <c r="J57" s="17"/>
    </row>
    <row r="58" spans="1:10" s="11" customFormat="1" ht="18.75" customHeight="1">
      <c r="A58" s="12"/>
      <c r="B58" s="92" t="s">
        <v>31</v>
      </c>
      <c r="C58" s="90"/>
      <c r="D58" s="90"/>
      <c r="E58" s="90"/>
      <c r="F58" s="90"/>
      <c r="G58" s="90"/>
      <c r="H58" s="90"/>
      <c r="I58" s="91"/>
      <c r="J58" s="17"/>
    </row>
    <row r="59" spans="1:10" s="11" customFormat="1">
      <c r="A59" s="9"/>
      <c r="B59" s="18" t="s">
        <v>9</v>
      </c>
      <c r="C59" s="19" t="s">
        <v>10</v>
      </c>
      <c r="D59" s="19">
        <v>0</v>
      </c>
      <c r="E59" s="20">
        <v>0</v>
      </c>
      <c r="F59" s="20">
        <v>0</v>
      </c>
      <c r="G59" s="20">
        <v>0</v>
      </c>
      <c r="H59" s="20">
        <v>0</v>
      </c>
      <c r="I59" s="18"/>
      <c r="J59" s="17"/>
    </row>
    <row r="60" spans="1:10" s="11" customFormat="1" ht="16.5" customHeight="1">
      <c r="A60" s="12"/>
      <c r="B60" s="92" t="s">
        <v>32</v>
      </c>
      <c r="C60" s="90"/>
      <c r="D60" s="90"/>
      <c r="E60" s="90"/>
      <c r="F60" s="90"/>
      <c r="G60" s="90"/>
      <c r="H60" s="90"/>
      <c r="I60" s="91"/>
      <c r="J60" s="17"/>
    </row>
    <row r="61" spans="1:10" s="25" customFormat="1" ht="34.5" customHeight="1">
      <c r="A61" s="12"/>
      <c r="B61" s="18" t="s">
        <v>121</v>
      </c>
      <c r="C61" s="19" t="s">
        <v>10</v>
      </c>
      <c r="D61" s="20">
        <v>0.12</v>
      </c>
      <c r="E61" s="20">
        <v>0</v>
      </c>
      <c r="F61" s="20">
        <v>0</v>
      </c>
      <c r="G61" s="20">
        <v>0</v>
      </c>
      <c r="H61" s="20">
        <f>SUM(E61:G61)</f>
        <v>0</v>
      </c>
      <c r="I61" s="23">
        <v>42613</v>
      </c>
      <c r="J61" s="24" t="s">
        <v>97</v>
      </c>
    </row>
    <row r="62" spans="1:10" s="25" customFormat="1" ht="21" customHeight="1">
      <c r="A62" s="12"/>
      <c r="B62" s="18" t="s">
        <v>122</v>
      </c>
      <c r="C62" s="19" t="s">
        <v>10</v>
      </c>
      <c r="D62" s="20">
        <v>0.06</v>
      </c>
      <c r="E62" s="20">
        <v>0</v>
      </c>
      <c r="F62" s="20">
        <v>0</v>
      </c>
      <c r="G62" s="20">
        <v>0</v>
      </c>
      <c r="H62" s="20">
        <f>SUM(E62:G62)</f>
        <v>0</v>
      </c>
      <c r="I62" s="23">
        <v>42613</v>
      </c>
      <c r="J62" s="24" t="s">
        <v>97</v>
      </c>
    </row>
    <row r="63" spans="1:10" s="25" customFormat="1" ht="35.25" customHeight="1">
      <c r="A63" s="12"/>
      <c r="B63" s="18" t="s">
        <v>125</v>
      </c>
      <c r="C63" s="19" t="s">
        <v>11</v>
      </c>
      <c r="D63" s="20">
        <v>72</v>
      </c>
      <c r="E63" s="20">
        <v>0</v>
      </c>
      <c r="F63" s="20">
        <v>0</v>
      </c>
      <c r="G63" s="120">
        <v>375</v>
      </c>
      <c r="H63" s="20">
        <f>SUM(E63:G63)</f>
        <v>375</v>
      </c>
      <c r="I63" s="23">
        <v>42613</v>
      </c>
      <c r="J63" s="24" t="s">
        <v>97</v>
      </c>
    </row>
    <row r="64" spans="1:10" s="25" customFormat="1" ht="38.25" customHeight="1">
      <c r="A64" s="12"/>
      <c r="B64" s="18" t="s">
        <v>123</v>
      </c>
      <c r="C64" s="19" t="s">
        <v>10</v>
      </c>
      <c r="D64" s="20">
        <v>0.28799999999999998</v>
      </c>
      <c r="E64" s="20">
        <v>0</v>
      </c>
      <c r="F64" s="69">
        <v>0</v>
      </c>
      <c r="G64" s="20">
        <v>0</v>
      </c>
      <c r="H64" s="20">
        <v>0</v>
      </c>
      <c r="I64" s="23">
        <v>42729</v>
      </c>
      <c r="J64" s="24" t="s">
        <v>98</v>
      </c>
    </row>
    <row r="65" spans="1:11" s="25" customFormat="1" ht="31.5">
      <c r="A65" s="12"/>
      <c r="B65" s="18" t="s">
        <v>124</v>
      </c>
      <c r="C65" s="19" t="s">
        <v>10</v>
      </c>
      <c r="D65" s="20">
        <v>0.221</v>
      </c>
      <c r="E65" s="20">
        <v>0</v>
      </c>
      <c r="F65" s="69">
        <v>0</v>
      </c>
      <c r="G65" s="20">
        <v>0</v>
      </c>
      <c r="H65" s="20">
        <f t="shared" ref="H65" si="1">SUM(E65:G65)</f>
        <v>0</v>
      </c>
      <c r="I65" s="23">
        <v>42729</v>
      </c>
      <c r="J65" s="24" t="s">
        <v>98</v>
      </c>
    </row>
    <row r="66" spans="1:11" s="73" customFormat="1" ht="31.5">
      <c r="A66" s="70"/>
      <c r="B66" s="71" t="s">
        <v>114</v>
      </c>
      <c r="C66" s="19" t="s">
        <v>10</v>
      </c>
      <c r="D66" s="20">
        <v>0.18</v>
      </c>
      <c r="E66" s="20">
        <v>1184.479</v>
      </c>
      <c r="F66" s="20">
        <v>62.341000000000001</v>
      </c>
      <c r="G66" s="20">
        <v>0</v>
      </c>
      <c r="H66" s="20">
        <f>SUM(E66:G66)</f>
        <v>1246.82</v>
      </c>
      <c r="I66" s="23">
        <v>42729</v>
      </c>
      <c r="J66" s="72" t="s">
        <v>98</v>
      </c>
    </row>
    <row r="67" spans="1:11" s="73" customFormat="1" ht="24.75">
      <c r="A67" s="70"/>
      <c r="B67" s="74" t="s">
        <v>128</v>
      </c>
      <c r="C67" s="19" t="s">
        <v>11</v>
      </c>
      <c r="D67" s="20">
        <v>1</v>
      </c>
      <c r="E67" s="20">
        <v>0</v>
      </c>
      <c r="F67" s="20">
        <v>100</v>
      </c>
      <c r="G67" s="20">
        <v>0</v>
      </c>
      <c r="H67" s="20">
        <f t="shared" ref="H67" si="2">SUM(E67:G67)</f>
        <v>100</v>
      </c>
      <c r="I67" s="23">
        <v>42729</v>
      </c>
      <c r="J67" s="72" t="s">
        <v>98</v>
      </c>
    </row>
    <row r="68" spans="1:11" s="30" customFormat="1">
      <c r="A68" s="28"/>
      <c r="B68" s="13" t="s">
        <v>9</v>
      </c>
      <c r="C68" s="61" t="s">
        <v>10</v>
      </c>
      <c r="D68" s="61">
        <f>SUM(D61+D62+D64+D65+D66)</f>
        <v>0.86899999999999999</v>
      </c>
      <c r="E68" s="14">
        <f>SUM(E61:E67)</f>
        <v>1184.479</v>
      </c>
      <c r="F68" s="14">
        <f>SUM(F61:F67)</f>
        <v>162.34100000000001</v>
      </c>
      <c r="G68" s="14">
        <f>SUM(G61:G67)</f>
        <v>375</v>
      </c>
      <c r="H68" s="14">
        <f>SUM(H61:H67)</f>
        <v>1721.82</v>
      </c>
      <c r="I68" s="13"/>
      <c r="J68" s="10"/>
      <c r="K68" s="29"/>
    </row>
    <row r="69" spans="1:11" s="11" customFormat="1" ht="21" customHeight="1">
      <c r="A69" s="9"/>
      <c r="B69" s="92" t="s">
        <v>66</v>
      </c>
      <c r="C69" s="90"/>
      <c r="D69" s="90"/>
      <c r="E69" s="90"/>
      <c r="F69" s="90"/>
      <c r="G69" s="90"/>
      <c r="H69" s="90"/>
      <c r="I69" s="91"/>
      <c r="J69" s="17"/>
    </row>
    <row r="70" spans="1:11" s="25" customFormat="1">
      <c r="A70" s="12"/>
      <c r="B70" s="18" t="s">
        <v>126</v>
      </c>
      <c r="C70" s="19" t="s">
        <v>11</v>
      </c>
      <c r="D70" s="20">
        <v>1</v>
      </c>
      <c r="E70" s="20">
        <v>0</v>
      </c>
      <c r="F70" s="20">
        <v>0</v>
      </c>
      <c r="G70" s="120">
        <v>40</v>
      </c>
      <c r="H70" s="20">
        <f>SUM(E70:G70)</f>
        <v>40</v>
      </c>
      <c r="I70" s="23">
        <v>42613</v>
      </c>
      <c r="J70" s="24" t="s">
        <v>97</v>
      </c>
    </row>
    <row r="71" spans="1:11" s="11" customFormat="1">
      <c r="A71" s="9"/>
      <c r="B71" s="22" t="s">
        <v>12</v>
      </c>
      <c r="C71" s="61" t="s">
        <v>87</v>
      </c>
      <c r="D71" s="61">
        <f>SUM(D70:D70)</f>
        <v>1</v>
      </c>
      <c r="E71" s="14">
        <f>SUM(E70:E70)</f>
        <v>0</v>
      </c>
      <c r="F71" s="14">
        <f>SUM(F70:F70)</f>
        <v>0</v>
      </c>
      <c r="G71" s="14">
        <f>SUM(G70:G70)</f>
        <v>40</v>
      </c>
      <c r="H71" s="14">
        <f>SUM(H70:H70)</f>
        <v>40</v>
      </c>
      <c r="I71" s="23"/>
      <c r="J71" s="17"/>
    </row>
    <row r="72" spans="1:11" s="11" customFormat="1">
      <c r="A72" s="9"/>
      <c r="B72" s="22" t="s">
        <v>69</v>
      </c>
      <c r="C72" s="61"/>
      <c r="D72" s="61">
        <f>SUM(D71)</f>
        <v>1</v>
      </c>
      <c r="E72" s="14">
        <f>SUM(E71)</f>
        <v>0</v>
      </c>
      <c r="F72" s="14">
        <f>SUM(F70:F70)</f>
        <v>0</v>
      </c>
      <c r="G72" s="14">
        <f>SUM(G71)</f>
        <v>40</v>
      </c>
      <c r="H72" s="14">
        <f>SUM(E72:G72)</f>
        <v>40</v>
      </c>
      <c r="I72" s="61"/>
      <c r="J72" s="17"/>
    </row>
    <row r="73" spans="1:11" s="11" customFormat="1" ht="18.75" customHeight="1">
      <c r="A73" s="9"/>
      <c r="B73" s="92" t="s">
        <v>33</v>
      </c>
      <c r="C73" s="90"/>
      <c r="D73" s="90"/>
      <c r="E73" s="90"/>
      <c r="F73" s="90"/>
      <c r="G73" s="90"/>
      <c r="H73" s="90"/>
      <c r="I73" s="91"/>
      <c r="J73" s="17"/>
    </row>
    <row r="74" spans="1:11" s="25" customFormat="1" ht="27" customHeight="1">
      <c r="A74" s="12"/>
      <c r="B74" s="18" t="s">
        <v>129</v>
      </c>
      <c r="C74" s="19" t="s">
        <v>11</v>
      </c>
      <c r="D74" s="20">
        <v>1</v>
      </c>
      <c r="E74" s="20">
        <v>0</v>
      </c>
      <c r="F74" s="20">
        <v>495</v>
      </c>
      <c r="G74" s="20">
        <v>0</v>
      </c>
      <c r="H74" s="20">
        <f>SUM(E74:G74)</f>
        <v>495</v>
      </c>
      <c r="I74" s="23">
        <v>42729</v>
      </c>
      <c r="J74" s="24" t="s">
        <v>91</v>
      </c>
    </row>
    <row r="75" spans="1:11" s="25" customFormat="1" ht="35.25" customHeight="1">
      <c r="A75" s="12"/>
      <c r="B75" s="18" t="s">
        <v>130</v>
      </c>
      <c r="C75" s="19" t="s">
        <v>11</v>
      </c>
      <c r="D75" s="20">
        <v>1</v>
      </c>
      <c r="E75" s="20">
        <v>0</v>
      </c>
      <c r="F75" s="20">
        <v>100</v>
      </c>
      <c r="G75" s="20">
        <v>0</v>
      </c>
      <c r="H75" s="20">
        <f>SUM(E75:G75)</f>
        <v>100</v>
      </c>
      <c r="I75" s="23">
        <v>42729</v>
      </c>
      <c r="J75" s="24" t="s">
        <v>91</v>
      </c>
    </row>
    <row r="76" spans="1:11" s="11" customFormat="1">
      <c r="A76" s="9"/>
      <c r="B76" s="22" t="s">
        <v>12</v>
      </c>
      <c r="C76" s="19" t="s">
        <v>11</v>
      </c>
      <c r="D76" s="61">
        <f>SUM(D74:D75)</f>
        <v>2</v>
      </c>
      <c r="E76" s="61">
        <v>0</v>
      </c>
      <c r="F76" s="61">
        <f>SUM(F74:F75)</f>
        <v>595</v>
      </c>
      <c r="G76" s="61">
        <v>0</v>
      </c>
      <c r="H76" s="61">
        <f>SUM(H74:H75)</f>
        <v>595</v>
      </c>
      <c r="I76" s="61"/>
      <c r="J76" s="17"/>
    </row>
    <row r="77" spans="1:11" s="11" customFormat="1">
      <c r="A77" s="9"/>
      <c r="B77" s="22" t="s">
        <v>72</v>
      </c>
      <c r="C77" s="19"/>
      <c r="D77" s="61">
        <f>SUM(D76)</f>
        <v>2</v>
      </c>
      <c r="E77" s="14">
        <v>0</v>
      </c>
      <c r="F77" s="14">
        <f>SUM(F76)</f>
        <v>595</v>
      </c>
      <c r="G77" s="14">
        <v>0</v>
      </c>
      <c r="H77" s="14">
        <f>SUM(E77:G77)</f>
        <v>595</v>
      </c>
      <c r="I77" s="19"/>
      <c r="J77" s="17"/>
    </row>
    <row r="78" spans="1:11" s="11" customFormat="1" ht="18" customHeight="1">
      <c r="A78" s="9"/>
      <c r="B78" s="92" t="s">
        <v>34</v>
      </c>
      <c r="C78" s="90"/>
      <c r="D78" s="90"/>
      <c r="E78" s="90"/>
      <c r="F78" s="90"/>
      <c r="G78" s="90"/>
      <c r="H78" s="90"/>
      <c r="I78" s="91"/>
      <c r="J78" s="17"/>
    </row>
    <row r="79" spans="1:11" s="73" customFormat="1" ht="47.25">
      <c r="A79" s="70"/>
      <c r="B79" s="74" t="s">
        <v>116</v>
      </c>
      <c r="C79" s="19" t="s">
        <v>10</v>
      </c>
      <c r="D79" s="20">
        <v>1.2E-2</v>
      </c>
      <c r="E79" s="20">
        <v>474.53100000000001</v>
      </c>
      <c r="F79" s="20">
        <v>24.975000000000001</v>
      </c>
      <c r="G79" s="20">
        <v>0</v>
      </c>
      <c r="H79" s="20">
        <f>SUM(E79:G79)</f>
        <v>499.50600000000003</v>
      </c>
      <c r="I79" s="23">
        <v>42729</v>
      </c>
      <c r="J79" s="72" t="s">
        <v>98</v>
      </c>
    </row>
    <row r="80" spans="1:11" s="25" customFormat="1" ht="27" customHeight="1">
      <c r="A80" s="12"/>
      <c r="B80" s="18" t="s">
        <v>115</v>
      </c>
      <c r="C80" s="19" t="s">
        <v>11</v>
      </c>
      <c r="D80" s="20">
        <v>12</v>
      </c>
      <c r="E80" s="20">
        <v>0</v>
      </c>
      <c r="F80" s="20">
        <v>0</v>
      </c>
      <c r="G80" s="20">
        <v>60</v>
      </c>
      <c r="H80" s="20">
        <v>60</v>
      </c>
      <c r="I80" s="23">
        <v>42613</v>
      </c>
      <c r="J80" s="24" t="s">
        <v>91</v>
      </c>
    </row>
    <row r="81" spans="1:11" s="11" customFormat="1">
      <c r="A81" s="9"/>
      <c r="B81" s="13" t="s">
        <v>9</v>
      </c>
      <c r="C81" s="19" t="s">
        <v>10</v>
      </c>
      <c r="D81" s="14">
        <f>SUM(D79)</f>
        <v>1.2E-2</v>
      </c>
      <c r="E81" s="14">
        <f>SUM(E79:E80)</f>
        <v>474.53100000000001</v>
      </c>
      <c r="F81" s="14">
        <f>SUM(F79:F80)</f>
        <v>24.975000000000001</v>
      </c>
      <c r="G81" s="14">
        <f>SUM(G79:G80)</f>
        <v>60</v>
      </c>
      <c r="H81" s="14">
        <f>SUM(H79:H80)</f>
        <v>559.50600000000009</v>
      </c>
      <c r="I81" s="15"/>
      <c r="J81" s="75"/>
    </row>
    <row r="82" spans="1:11" s="11" customFormat="1" ht="20.25" customHeight="1">
      <c r="A82" s="9"/>
      <c r="B82" s="13" t="s">
        <v>71</v>
      </c>
      <c r="C82" s="61"/>
      <c r="D82" s="14">
        <f>SUM(D81)</f>
        <v>1.2E-2</v>
      </c>
      <c r="E82" s="14">
        <f>SUM(E79:E80)</f>
        <v>474.53100000000001</v>
      </c>
      <c r="F82" s="14">
        <f>SUM(F81)</f>
        <v>24.975000000000001</v>
      </c>
      <c r="G82" s="14">
        <f>SUM(G81)</f>
        <v>60</v>
      </c>
      <c r="H82" s="14">
        <f>SUM(E82:G82)</f>
        <v>559.50600000000009</v>
      </c>
      <c r="I82" s="15"/>
      <c r="J82" s="17"/>
    </row>
    <row r="83" spans="1:11" s="11" customFormat="1" ht="20.25" customHeight="1">
      <c r="A83" s="9"/>
      <c r="B83" s="92" t="s">
        <v>70</v>
      </c>
      <c r="C83" s="90"/>
      <c r="D83" s="90"/>
      <c r="E83" s="90"/>
      <c r="F83" s="90"/>
      <c r="G83" s="90"/>
      <c r="H83" s="90"/>
      <c r="I83" s="91"/>
      <c r="J83" s="17"/>
    </row>
    <row r="84" spans="1:11" s="11" customFormat="1" ht="20.25" customHeight="1">
      <c r="A84" s="9"/>
      <c r="B84" s="13" t="s">
        <v>111</v>
      </c>
      <c r="C84" s="61"/>
      <c r="D84" s="14"/>
      <c r="E84" s="14"/>
      <c r="F84" s="14"/>
      <c r="G84" s="14"/>
      <c r="H84" s="14"/>
      <c r="I84" s="15"/>
      <c r="J84" s="17"/>
    </row>
    <row r="85" spans="1:11" s="11" customFormat="1" ht="18.75" customHeight="1">
      <c r="A85" s="9"/>
      <c r="B85" s="13" t="s">
        <v>40</v>
      </c>
      <c r="C85" s="19" t="s">
        <v>10</v>
      </c>
      <c r="D85" s="61">
        <f>SUM(D82+D68+D59+D49)</f>
        <v>0.88100000000000001</v>
      </c>
      <c r="E85" s="14">
        <f>SUM(E82+E68)</f>
        <v>1659.01</v>
      </c>
      <c r="F85" s="14">
        <f>SUM(F82+F77+F68+F49)</f>
        <v>782.31600000000003</v>
      </c>
      <c r="G85" s="14">
        <f>SUM(G82+G77+G72+G68+G49)</f>
        <v>475</v>
      </c>
      <c r="H85" s="14">
        <f>SUM(H82+H77+H72+H68+H49)</f>
        <v>2916.326</v>
      </c>
      <c r="I85" s="61"/>
      <c r="J85" s="17"/>
      <c r="K85" s="31"/>
    </row>
    <row r="86" spans="1:11" s="11" customFormat="1">
      <c r="A86" s="9"/>
      <c r="B86" s="92" t="s">
        <v>35</v>
      </c>
      <c r="C86" s="90"/>
      <c r="D86" s="90"/>
      <c r="E86" s="90"/>
      <c r="F86" s="90"/>
      <c r="G86" s="90"/>
      <c r="H86" s="90"/>
      <c r="I86" s="91"/>
      <c r="J86" s="17"/>
    </row>
    <row r="87" spans="1:11" s="11" customFormat="1">
      <c r="A87" s="9"/>
      <c r="B87" s="92" t="s">
        <v>36</v>
      </c>
      <c r="C87" s="90"/>
      <c r="D87" s="90"/>
      <c r="E87" s="90"/>
      <c r="F87" s="90"/>
      <c r="G87" s="90"/>
      <c r="H87" s="90"/>
      <c r="I87" s="91"/>
      <c r="J87" s="17"/>
    </row>
    <row r="88" spans="1:11" s="11" customFormat="1">
      <c r="A88" s="9"/>
      <c r="B88" s="18" t="s">
        <v>9</v>
      </c>
      <c r="C88" s="19" t="s">
        <v>10</v>
      </c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18"/>
      <c r="J88" s="17"/>
    </row>
    <row r="89" spans="1:11" s="11" customFormat="1">
      <c r="A89" s="9"/>
      <c r="B89" s="92" t="s">
        <v>37</v>
      </c>
      <c r="C89" s="90"/>
      <c r="D89" s="90"/>
      <c r="E89" s="90"/>
      <c r="F89" s="90"/>
      <c r="G89" s="90"/>
      <c r="H89" s="90"/>
      <c r="I89" s="91"/>
      <c r="J89" s="17"/>
    </row>
    <row r="90" spans="1:11" s="11" customFormat="1">
      <c r="A90" s="9"/>
      <c r="B90" s="13" t="s">
        <v>79</v>
      </c>
      <c r="C90" s="61" t="s">
        <v>10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8"/>
      <c r="J90" s="17"/>
    </row>
    <row r="91" spans="1:11" s="11" customFormat="1">
      <c r="A91" s="9"/>
      <c r="B91" s="119" t="s">
        <v>38</v>
      </c>
      <c r="C91" s="119"/>
      <c r="D91" s="119"/>
      <c r="E91" s="119"/>
      <c r="F91" s="119"/>
      <c r="G91" s="119"/>
      <c r="H91" s="119"/>
      <c r="I91" s="119"/>
      <c r="J91" s="17"/>
    </row>
    <row r="92" spans="1:11" s="11" customFormat="1">
      <c r="A92" s="9"/>
      <c r="B92" s="18" t="s">
        <v>9</v>
      </c>
      <c r="C92" s="19" t="s">
        <v>10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18"/>
      <c r="J92" s="17"/>
    </row>
    <row r="93" spans="1:11" s="11" customFormat="1">
      <c r="A93" s="9"/>
      <c r="B93" s="119" t="s">
        <v>39</v>
      </c>
      <c r="C93" s="119"/>
      <c r="D93" s="119"/>
      <c r="E93" s="119"/>
      <c r="F93" s="119"/>
      <c r="G93" s="119"/>
      <c r="H93" s="119"/>
      <c r="I93" s="119"/>
      <c r="J93" s="17"/>
    </row>
    <row r="94" spans="1:11" s="11" customFormat="1">
      <c r="A94" s="9"/>
      <c r="B94" s="22" t="s">
        <v>42</v>
      </c>
      <c r="C94" s="61"/>
      <c r="D94" s="61">
        <v>0</v>
      </c>
      <c r="E94" s="14">
        <v>0</v>
      </c>
      <c r="F94" s="14">
        <v>0</v>
      </c>
      <c r="G94" s="14">
        <v>0</v>
      </c>
      <c r="H94" s="14">
        <v>0</v>
      </c>
      <c r="I94" s="61"/>
      <c r="J94" s="17"/>
    </row>
    <row r="95" spans="1:11" s="11" customFormat="1" ht="20.25" customHeight="1">
      <c r="A95" s="9"/>
      <c r="B95" s="13" t="s">
        <v>64</v>
      </c>
      <c r="C95" s="19" t="s">
        <v>10</v>
      </c>
      <c r="D95" s="61">
        <f>+D94</f>
        <v>0</v>
      </c>
      <c r="E95" s="14">
        <f>+E94</f>
        <v>0</v>
      </c>
      <c r="F95" s="14">
        <f>+F94</f>
        <v>0</v>
      </c>
      <c r="G95" s="14">
        <f>+G94</f>
        <v>0</v>
      </c>
      <c r="H95" s="14">
        <f>+H94</f>
        <v>0</v>
      </c>
      <c r="I95" s="18"/>
      <c r="J95" s="17"/>
    </row>
    <row r="96" spans="1:11" s="11" customFormat="1" ht="19.5" customHeight="1">
      <c r="A96" s="9"/>
      <c r="B96" s="92" t="s">
        <v>43</v>
      </c>
      <c r="C96" s="90"/>
      <c r="D96" s="90"/>
      <c r="E96" s="90"/>
      <c r="F96" s="90"/>
      <c r="G96" s="90"/>
      <c r="H96" s="90"/>
      <c r="I96" s="91"/>
      <c r="J96" s="17"/>
    </row>
    <row r="97" spans="1:11" s="11" customFormat="1" ht="18" customHeight="1">
      <c r="A97" s="9"/>
      <c r="B97" s="92" t="s">
        <v>44</v>
      </c>
      <c r="C97" s="90"/>
      <c r="D97" s="90"/>
      <c r="E97" s="90"/>
      <c r="F97" s="90"/>
      <c r="G97" s="90"/>
      <c r="H97" s="90"/>
      <c r="I97" s="91"/>
      <c r="J97" s="17"/>
    </row>
    <row r="98" spans="1:11" s="11" customFormat="1" ht="17.25" customHeight="1">
      <c r="A98" s="9"/>
      <c r="B98" s="22" t="s">
        <v>42</v>
      </c>
      <c r="C98" s="61"/>
      <c r="D98" s="61">
        <v>0</v>
      </c>
      <c r="E98" s="14">
        <v>0</v>
      </c>
      <c r="F98" s="14">
        <v>0</v>
      </c>
      <c r="G98" s="14">
        <v>0</v>
      </c>
      <c r="H98" s="14">
        <v>0</v>
      </c>
      <c r="I98" s="61"/>
      <c r="J98" s="17"/>
    </row>
    <row r="99" spans="1:11" s="11" customFormat="1" ht="17.25" customHeight="1">
      <c r="A99" s="9"/>
      <c r="B99" s="13" t="s">
        <v>65</v>
      </c>
      <c r="C99" s="19" t="s">
        <v>11</v>
      </c>
      <c r="D99" s="61">
        <f>SUM(D98)</f>
        <v>0</v>
      </c>
      <c r="E99" s="14">
        <f>SUM(E98)</f>
        <v>0</v>
      </c>
      <c r="F99" s="14">
        <f>SUM(F98)</f>
        <v>0</v>
      </c>
      <c r="G99" s="14">
        <f>SUM(G98)</f>
        <v>0</v>
      </c>
      <c r="H99" s="14">
        <f>SUM(H98)</f>
        <v>0</v>
      </c>
      <c r="I99" s="18"/>
      <c r="J99" s="17"/>
    </row>
    <row r="100" spans="1:11" s="11" customFormat="1" ht="18" customHeight="1">
      <c r="A100" s="9"/>
      <c r="B100" s="13" t="s">
        <v>41</v>
      </c>
      <c r="C100" s="18"/>
      <c r="D100" s="61">
        <f>+D99+D95+D92+D90+D88</f>
        <v>0</v>
      </c>
      <c r="E100" s="14">
        <f>+E99+E95+E92+E90+E88</f>
        <v>0</v>
      </c>
      <c r="F100" s="14">
        <f>+F99+F95+F92+F90+F88</f>
        <v>0</v>
      </c>
      <c r="G100" s="14">
        <f>+G99+G95+G92+G90+G88</f>
        <v>0</v>
      </c>
      <c r="H100" s="14">
        <f>+H99+H95+H92+H90+H88</f>
        <v>0</v>
      </c>
      <c r="I100" s="18"/>
      <c r="J100" s="17"/>
    </row>
    <row r="101" spans="1:11" s="11" customFormat="1">
      <c r="A101" s="9"/>
      <c r="B101" s="92" t="s">
        <v>45</v>
      </c>
      <c r="C101" s="90"/>
      <c r="D101" s="90"/>
      <c r="E101" s="90"/>
      <c r="F101" s="90"/>
      <c r="G101" s="90"/>
      <c r="H101" s="90"/>
      <c r="I101" s="91"/>
      <c r="J101" s="17"/>
    </row>
    <row r="102" spans="1:11" s="11" customFormat="1" ht="20.25" customHeight="1">
      <c r="A102" s="9"/>
      <c r="B102" s="92" t="s">
        <v>46</v>
      </c>
      <c r="C102" s="90"/>
      <c r="D102" s="90"/>
      <c r="E102" s="90"/>
      <c r="F102" s="90"/>
      <c r="G102" s="90"/>
      <c r="H102" s="90"/>
      <c r="I102" s="91"/>
      <c r="J102" s="17"/>
    </row>
    <row r="103" spans="1:11" s="11" customFormat="1" ht="20.25" customHeight="1">
      <c r="A103" s="9"/>
      <c r="B103" s="92" t="s">
        <v>83</v>
      </c>
      <c r="C103" s="90"/>
      <c r="D103" s="90"/>
      <c r="E103" s="90"/>
      <c r="F103" s="90"/>
      <c r="G103" s="90"/>
      <c r="H103" s="90"/>
      <c r="I103" s="91"/>
      <c r="J103" s="17"/>
    </row>
    <row r="104" spans="1:11" s="25" customFormat="1" ht="24.75">
      <c r="A104" s="12"/>
      <c r="B104" s="76" t="s">
        <v>108</v>
      </c>
      <c r="C104" s="19" t="s">
        <v>86</v>
      </c>
      <c r="D104" s="19">
        <v>2</v>
      </c>
      <c r="E104" s="20">
        <v>2277</v>
      </c>
      <c r="F104" s="20">
        <v>23</v>
      </c>
      <c r="G104" s="20">
        <v>0</v>
      </c>
      <c r="H104" s="20">
        <f>SUM(E104:G104)</f>
        <v>2300</v>
      </c>
      <c r="I104" s="23">
        <v>42673</v>
      </c>
      <c r="J104" s="24" t="s">
        <v>98</v>
      </c>
    </row>
    <row r="105" spans="1:11" s="11" customFormat="1">
      <c r="A105" s="9"/>
      <c r="B105" s="32" t="s">
        <v>9</v>
      </c>
      <c r="C105" s="19"/>
      <c r="D105" s="61">
        <f>SUM(D104)</f>
        <v>2</v>
      </c>
      <c r="E105" s="14">
        <f>SUM(E104)</f>
        <v>2277</v>
      </c>
      <c r="F105" s="14">
        <f>SUM(F104)</f>
        <v>23</v>
      </c>
      <c r="G105" s="14">
        <v>0</v>
      </c>
      <c r="H105" s="14">
        <f>SUM(H104)</f>
        <v>2300</v>
      </c>
      <c r="I105" s="33"/>
      <c r="J105" s="34"/>
    </row>
    <row r="106" spans="1:11" s="11" customFormat="1">
      <c r="A106" s="9"/>
      <c r="B106" s="13" t="s">
        <v>84</v>
      </c>
      <c r="C106" s="61"/>
      <c r="D106" s="61">
        <v>0</v>
      </c>
      <c r="E106" s="14">
        <f>SUM(E105)</f>
        <v>2277</v>
      </c>
      <c r="F106" s="14">
        <f>SUM(F105)</f>
        <v>23</v>
      </c>
      <c r="G106" s="14">
        <v>0</v>
      </c>
      <c r="H106" s="14">
        <f>SUM(E106:G106)</f>
        <v>2300</v>
      </c>
      <c r="I106" s="15"/>
      <c r="J106" s="17"/>
    </row>
    <row r="107" spans="1:11" s="11" customFormat="1" ht="20.25" customHeight="1">
      <c r="A107" s="9"/>
      <c r="B107" s="92" t="s">
        <v>85</v>
      </c>
      <c r="C107" s="90"/>
      <c r="D107" s="90"/>
      <c r="E107" s="90"/>
      <c r="F107" s="90"/>
      <c r="G107" s="90"/>
      <c r="H107" s="90"/>
      <c r="I107" s="91"/>
      <c r="J107" s="17"/>
    </row>
    <row r="108" spans="1:11" s="25" customFormat="1" ht="31.5">
      <c r="A108" s="12"/>
      <c r="B108" s="76" t="s">
        <v>133</v>
      </c>
      <c r="C108" s="19" t="s">
        <v>86</v>
      </c>
      <c r="D108" s="19">
        <v>3</v>
      </c>
      <c r="E108" s="20">
        <v>445.5</v>
      </c>
      <c r="F108" s="20">
        <v>4.5</v>
      </c>
      <c r="G108" s="20">
        <v>0</v>
      </c>
      <c r="H108" s="20">
        <f>SUM(E108:G108)</f>
        <v>450</v>
      </c>
      <c r="I108" s="23">
        <v>42734</v>
      </c>
      <c r="J108" s="24" t="s">
        <v>98</v>
      </c>
    </row>
    <row r="109" spans="1:11" s="25" customFormat="1" ht="31.5">
      <c r="A109" s="12"/>
      <c r="B109" s="76" t="s">
        <v>131</v>
      </c>
      <c r="C109" s="19" t="s">
        <v>86</v>
      </c>
      <c r="D109" s="19">
        <v>15</v>
      </c>
      <c r="E109" s="20">
        <v>435.6</v>
      </c>
      <c r="F109" s="20">
        <v>4.4000000000000004</v>
      </c>
      <c r="G109" s="20">
        <v>0</v>
      </c>
      <c r="H109" s="20">
        <f>SUM(E109:G109)</f>
        <v>440</v>
      </c>
      <c r="I109" s="23">
        <v>42612</v>
      </c>
      <c r="J109" s="24" t="s">
        <v>98</v>
      </c>
    </row>
    <row r="110" spans="1:11" s="25" customFormat="1" ht="31.5">
      <c r="A110" s="12"/>
      <c r="B110" s="76" t="s">
        <v>132</v>
      </c>
      <c r="C110" s="19" t="s">
        <v>86</v>
      </c>
      <c r="D110" s="19">
        <v>2</v>
      </c>
      <c r="E110" s="20">
        <v>70.900000000000006</v>
      </c>
      <c r="F110" s="20">
        <v>1.1000000000000001</v>
      </c>
      <c r="G110" s="20">
        <v>0</v>
      </c>
      <c r="H110" s="20">
        <f>SUM(E110:G110)</f>
        <v>72</v>
      </c>
      <c r="I110" s="23">
        <v>42612</v>
      </c>
      <c r="J110" s="24" t="s">
        <v>98</v>
      </c>
    </row>
    <row r="111" spans="1:11" s="11" customFormat="1">
      <c r="A111" s="9"/>
      <c r="B111" s="32" t="s">
        <v>9</v>
      </c>
      <c r="C111" s="19"/>
      <c r="D111" s="61">
        <f>SUM(D110:D110)</f>
        <v>2</v>
      </c>
      <c r="E111" s="14">
        <f>SUM(E108:E110)</f>
        <v>952</v>
      </c>
      <c r="F111" s="14">
        <f>SUM(F108:F110)</f>
        <v>10</v>
      </c>
      <c r="G111" s="14">
        <f>SUM(G110:G110)</f>
        <v>0</v>
      </c>
      <c r="H111" s="14">
        <f>SUM(H108:H110)</f>
        <v>962</v>
      </c>
      <c r="I111" s="33"/>
      <c r="J111" s="34"/>
      <c r="K111" s="31"/>
    </row>
    <row r="112" spans="1:11" s="11" customFormat="1">
      <c r="A112" s="9"/>
      <c r="B112" s="13" t="s">
        <v>88</v>
      </c>
      <c r="C112" s="61"/>
      <c r="D112" s="61">
        <f>SUM(D111)</f>
        <v>2</v>
      </c>
      <c r="E112" s="14">
        <f>SUM(E111)</f>
        <v>952</v>
      </c>
      <c r="F112" s="14">
        <f>SUM(F111)</f>
        <v>10</v>
      </c>
      <c r="G112" s="14">
        <v>0</v>
      </c>
      <c r="H112" s="14">
        <f>SUM(E112:G112)</f>
        <v>962</v>
      </c>
      <c r="I112" s="15"/>
      <c r="J112" s="17"/>
    </row>
    <row r="113" spans="1:11" s="11" customFormat="1" ht="18" customHeight="1">
      <c r="A113" s="9"/>
      <c r="B113" s="92" t="s">
        <v>47</v>
      </c>
      <c r="C113" s="90"/>
      <c r="D113" s="90"/>
      <c r="E113" s="90"/>
      <c r="F113" s="90"/>
      <c r="G113" s="90"/>
      <c r="H113" s="90"/>
      <c r="I113" s="91"/>
      <c r="J113" s="17"/>
    </row>
    <row r="114" spans="1:11" s="25" customFormat="1" ht="24.75" customHeight="1">
      <c r="A114" s="12"/>
      <c r="B114" s="77" t="s">
        <v>89</v>
      </c>
      <c r="C114" s="19" t="s">
        <v>90</v>
      </c>
      <c r="D114" s="20">
        <v>67</v>
      </c>
      <c r="E114" s="20">
        <v>0</v>
      </c>
      <c r="F114" s="20">
        <v>0</v>
      </c>
      <c r="G114" s="20">
        <v>1500</v>
      </c>
      <c r="H114" s="20">
        <v>1500</v>
      </c>
      <c r="I114" s="23">
        <v>42658</v>
      </c>
      <c r="J114" s="24" t="s">
        <v>91</v>
      </c>
    </row>
    <row r="115" spans="1:11" s="11" customFormat="1">
      <c r="A115" s="9"/>
      <c r="B115" s="13" t="s">
        <v>52</v>
      </c>
      <c r="C115" s="19"/>
      <c r="D115" s="61"/>
      <c r="E115" s="14">
        <f>SUM(E112+E106)</f>
        <v>3229</v>
      </c>
      <c r="F115" s="14">
        <f>SUM(F112+F106)</f>
        <v>33</v>
      </c>
      <c r="G115" s="14">
        <f>+G114+G112</f>
        <v>1500</v>
      </c>
      <c r="H115" s="14">
        <f>SUM(H114+H112+H106)</f>
        <v>4762</v>
      </c>
      <c r="I115" s="21"/>
      <c r="J115" s="17"/>
      <c r="K115" s="31"/>
    </row>
    <row r="116" spans="1:11" s="11" customFormat="1">
      <c r="A116" s="9"/>
      <c r="B116" s="92" t="s">
        <v>48</v>
      </c>
      <c r="C116" s="90"/>
      <c r="D116" s="90"/>
      <c r="E116" s="90"/>
      <c r="F116" s="90"/>
      <c r="G116" s="90"/>
      <c r="H116" s="90"/>
      <c r="I116" s="91"/>
      <c r="J116" s="17"/>
    </row>
    <row r="117" spans="1:11" s="11" customFormat="1">
      <c r="A117" s="9"/>
      <c r="B117" s="92" t="s">
        <v>49</v>
      </c>
      <c r="C117" s="90"/>
      <c r="D117" s="90"/>
      <c r="E117" s="90"/>
      <c r="F117" s="90"/>
      <c r="G117" s="90"/>
      <c r="H117" s="90"/>
      <c r="I117" s="91"/>
      <c r="J117" s="17"/>
    </row>
    <row r="118" spans="1:11" s="11" customFormat="1" ht="18" customHeight="1">
      <c r="A118" s="9"/>
      <c r="B118" s="35" t="s">
        <v>12</v>
      </c>
      <c r="C118" s="36"/>
      <c r="D118" s="37">
        <v>0</v>
      </c>
      <c r="E118" s="14">
        <v>0</v>
      </c>
      <c r="F118" s="38">
        <v>0</v>
      </c>
      <c r="G118" s="38">
        <v>0</v>
      </c>
      <c r="H118" s="39">
        <v>0</v>
      </c>
      <c r="I118" s="15"/>
      <c r="J118" s="17"/>
    </row>
    <row r="119" spans="1:11" s="11" customFormat="1">
      <c r="A119" s="9"/>
      <c r="B119" s="35" t="s">
        <v>62</v>
      </c>
      <c r="C119" s="40"/>
      <c r="D119" s="41">
        <v>0</v>
      </c>
      <c r="E119" s="38">
        <v>0</v>
      </c>
      <c r="F119" s="38">
        <v>0</v>
      </c>
      <c r="G119" s="38">
        <v>0</v>
      </c>
      <c r="H119" s="39">
        <v>0</v>
      </c>
      <c r="I119" s="42"/>
      <c r="J119" s="17"/>
    </row>
    <row r="120" spans="1:11" s="11" customFormat="1">
      <c r="A120" s="9"/>
      <c r="B120" s="92" t="s">
        <v>50</v>
      </c>
      <c r="C120" s="90"/>
      <c r="D120" s="90"/>
      <c r="E120" s="90"/>
      <c r="F120" s="90"/>
      <c r="G120" s="90"/>
      <c r="H120" s="90"/>
      <c r="I120" s="91"/>
      <c r="J120" s="17"/>
    </row>
    <row r="121" spans="1:11" s="11" customFormat="1" ht="30" customHeight="1">
      <c r="A121" s="43"/>
      <c r="B121" s="78" t="s">
        <v>99</v>
      </c>
      <c r="C121" s="79" t="s">
        <v>10</v>
      </c>
      <c r="D121" s="79">
        <v>0.11</v>
      </c>
      <c r="E121" s="80">
        <v>0</v>
      </c>
      <c r="F121" s="80">
        <v>0</v>
      </c>
      <c r="G121" s="80">
        <v>1</v>
      </c>
      <c r="H121" s="80">
        <v>1</v>
      </c>
      <c r="I121" s="81" t="s">
        <v>110</v>
      </c>
      <c r="J121" s="24" t="s">
        <v>100</v>
      </c>
    </row>
    <row r="122" spans="1:11" s="11" customFormat="1" ht="26.25" customHeight="1">
      <c r="A122" s="43"/>
      <c r="B122" s="78" t="s">
        <v>101</v>
      </c>
      <c r="C122" s="79" t="s">
        <v>10</v>
      </c>
      <c r="D122" s="79">
        <v>0.91</v>
      </c>
      <c r="E122" s="80">
        <v>0</v>
      </c>
      <c r="F122" s="80">
        <v>0</v>
      </c>
      <c r="G122" s="80">
        <v>18.89</v>
      </c>
      <c r="H122" s="80">
        <v>18.89</v>
      </c>
      <c r="I122" s="81" t="s">
        <v>110</v>
      </c>
      <c r="J122" s="24" t="s">
        <v>100</v>
      </c>
    </row>
    <row r="123" spans="1:11" s="11" customFormat="1" ht="24.75" customHeight="1">
      <c r="A123" s="43"/>
      <c r="B123" s="78" t="s">
        <v>102</v>
      </c>
      <c r="C123" s="79" t="s">
        <v>60</v>
      </c>
      <c r="D123" s="79">
        <v>2</v>
      </c>
      <c r="E123" s="80">
        <v>0</v>
      </c>
      <c r="F123" s="80">
        <v>0</v>
      </c>
      <c r="G123" s="80">
        <v>138.68</v>
      </c>
      <c r="H123" s="80">
        <v>138.68</v>
      </c>
      <c r="I123" s="81" t="s">
        <v>110</v>
      </c>
      <c r="J123" s="24" t="s">
        <v>100</v>
      </c>
    </row>
    <row r="124" spans="1:11" s="11" customFormat="1" ht="25.5" customHeight="1">
      <c r="A124" s="43"/>
      <c r="B124" s="78" t="s">
        <v>93</v>
      </c>
      <c r="C124" s="79" t="s">
        <v>10</v>
      </c>
      <c r="D124" s="79">
        <v>2.387</v>
      </c>
      <c r="E124" s="80">
        <v>0</v>
      </c>
      <c r="F124" s="80">
        <v>0</v>
      </c>
      <c r="G124" s="80">
        <v>15.17</v>
      </c>
      <c r="H124" s="80">
        <v>15.17</v>
      </c>
      <c r="I124" s="81" t="s">
        <v>110</v>
      </c>
      <c r="J124" s="24" t="s">
        <v>100</v>
      </c>
    </row>
    <row r="125" spans="1:11" s="11" customFormat="1" ht="24.75" customHeight="1">
      <c r="A125" s="43"/>
      <c r="B125" s="78" t="s">
        <v>94</v>
      </c>
      <c r="C125" s="79" t="s">
        <v>10</v>
      </c>
      <c r="D125" s="82">
        <v>0.55400000000000005</v>
      </c>
      <c r="E125" s="80">
        <v>0</v>
      </c>
      <c r="F125" s="80">
        <v>0</v>
      </c>
      <c r="G125" s="80">
        <v>8.91</v>
      </c>
      <c r="H125" s="80">
        <v>8.91</v>
      </c>
      <c r="I125" s="81" t="s">
        <v>110</v>
      </c>
      <c r="J125" s="24" t="s">
        <v>100</v>
      </c>
    </row>
    <row r="126" spans="1:11" s="11" customFormat="1">
      <c r="A126" s="43"/>
      <c r="B126" s="46" t="s">
        <v>42</v>
      </c>
      <c r="C126" s="44"/>
      <c r="D126" s="44"/>
      <c r="E126" s="45">
        <v>0</v>
      </c>
      <c r="F126" s="45">
        <v>0</v>
      </c>
      <c r="G126" s="45">
        <f>SUM(G121:G125)</f>
        <v>182.64999999999998</v>
      </c>
      <c r="H126" s="45">
        <f>SUM(H121:H125)</f>
        <v>182.64999999999998</v>
      </c>
      <c r="I126" s="44"/>
      <c r="J126" s="17"/>
    </row>
    <row r="127" spans="1:11" s="11" customFormat="1">
      <c r="A127" s="9"/>
      <c r="B127" s="47" t="s">
        <v>61</v>
      </c>
      <c r="C127" s="48"/>
      <c r="D127" s="49"/>
      <c r="E127" s="50">
        <v>0</v>
      </c>
      <c r="F127" s="50">
        <v>0</v>
      </c>
      <c r="G127" s="51">
        <f>SUM(G126)</f>
        <v>182.64999999999998</v>
      </c>
      <c r="H127" s="51">
        <f>SUM(E127:G127)</f>
        <v>182.64999999999998</v>
      </c>
      <c r="I127" s="48"/>
      <c r="J127" s="17"/>
    </row>
    <row r="128" spans="1:11" s="11" customFormat="1">
      <c r="A128" s="9"/>
      <c r="B128" s="116" t="s">
        <v>51</v>
      </c>
      <c r="C128" s="117"/>
      <c r="D128" s="117"/>
      <c r="E128" s="117"/>
      <c r="F128" s="117"/>
      <c r="G128" s="117"/>
      <c r="H128" s="117"/>
      <c r="I128" s="118"/>
      <c r="J128" s="17"/>
    </row>
    <row r="129" spans="1:10" s="11" customFormat="1" ht="15.75" customHeight="1">
      <c r="A129" s="9"/>
      <c r="B129" s="22" t="s">
        <v>42</v>
      </c>
      <c r="C129" s="61"/>
      <c r="D129" s="61">
        <v>0</v>
      </c>
      <c r="E129" s="38">
        <v>0</v>
      </c>
      <c r="F129" s="14">
        <v>0</v>
      </c>
      <c r="G129" s="14">
        <v>0</v>
      </c>
      <c r="H129" s="14">
        <v>0</v>
      </c>
      <c r="I129" s="61"/>
      <c r="J129" s="17"/>
    </row>
    <row r="130" spans="1:10" s="11" customFormat="1" ht="15.75" customHeight="1">
      <c r="A130" s="9"/>
      <c r="B130" s="22" t="s">
        <v>63</v>
      </c>
      <c r="C130" s="61"/>
      <c r="D130" s="61"/>
      <c r="E130" s="38">
        <v>0</v>
      </c>
      <c r="F130" s="14">
        <v>0</v>
      </c>
      <c r="G130" s="14">
        <v>0</v>
      </c>
      <c r="H130" s="14">
        <v>0</v>
      </c>
      <c r="I130" s="61"/>
      <c r="J130" s="17"/>
    </row>
    <row r="131" spans="1:10" s="11" customFormat="1" ht="18" customHeight="1">
      <c r="A131" s="9"/>
      <c r="B131" s="13" t="s">
        <v>53</v>
      </c>
      <c r="C131" s="18"/>
      <c r="D131" s="18"/>
      <c r="E131" s="14">
        <v>0</v>
      </c>
      <c r="F131" s="14">
        <v>0</v>
      </c>
      <c r="G131" s="14">
        <f>G119+G127+G130</f>
        <v>182.64999999999998</v>
      </c>
      <c r="H131" s="14">
        <f>H119+H127+H130</f>
        <v>182.64999999999998</v>
      </c>
      <c r="I131" s="21"/>
      <c r="J131" s="17"/>
    </row>
    <row r="132" spans="1:10" s="11" customFormat="1" ht="21.75" customHeight="1">
      <c r="A132" s="9"/>
      <c r="B132" s="113" t="s">
        <v>54</v>
      </c>
      <c r="C132" s="114"/>
      <c r="D132" s="114"/>
      <c r="E132" s="114"/>
      <c r="F132" s="114"/>
      <c r="G132" s="114"/>
      <c r="H132" s="114"/>
      <c r="I132" s="115"/>
      <c r="J132" s="17"/>
    </row>
    <row r="133" spans="1:10" s="11" customFormat="1" ht="18" customHeight="1">
      <c r="A133" s="9"/>
      <c r="B133" s="52" t="s">
        <v>9</v>
      </c>
      <c r="C133" s="53"/>
      <c r="D133" s="53">
        <v>0</v>
      </c>
      <c r="E133" s="54">
        <v>0</v>
      </c>
      <c r="F133" s="54">
        <v>0</v>
      </c>
      <c r="G133" s="54">
        <v>0</v>
      </c>
      <c r="H133" s="54">
        <v>0</v>
      </c>
      <c r="I133" s="55"/>
      <c r="J133" s="17"/>
    </row>
    <row r="134" spans="1:10" s="11" customFormat="1" ht="15" customHeight="1">
      <c r="A134" s="9"/>
      <c r="B134" s="13" t="s">
        <v>56</v>
      </c>
      <c r="C134" s="61"/>
      <c r="D134" s="61">
        <v>0</v>
      </c>
      <c r="E134" s="14">
        <v>0</v>
      </c>
      <c r="F134" s="14">
        <v>0</v>
      </c>
      <c r="G134" s="14">
        <v>0</v>
      </c>
      <c r="H134" s="14">
        <v>0</v>
      </c>
      <c r="I134" s="61"/>
      <c r="J134" s="17"/>
    </row>
    <row r="135" spans="1:10" s="11" customFormat="1" ht="20.25" customHeight="1">
      <c r="A135" s="9"/>
      <c r="B135" s="92" t="s">
        <v>55</v>
      </c>
      <c r="C135" s="90"/>
      <c r="D135" s="90"/>
      <c r="E135" s="90"/>
      <c r="F135" s="90"/>
      <c r="G135" s="90"/>
      <c r="H135" s="90"/>
      <c r="I135" s="91"/>
      <c r="J135" s="17"/>
    </row>
    <row r="136" spans="1:10" s="25" customFormat="1" ht="38.25" customHeight="1">
      <c r="A136" s="12"/>
      <c r="B136" s="78" t="s">
        <v>103</v>
      </c>
      <c r="C136" s="19"/>
      <c r="D136" s="20">
        <v>0</v>
      </c>
      <c r="E136" s="20">
        <v>0</v>
      </c>
      <c r="F136" s="20">
        <v>200.6</v>
      </c>
      <c r="G136" s="20">
        <v>0</v>
      </c>
      <c r="H136" s="20">
        <f>SUM(E136:G136)</f>
        <v>200.6</v>
      </c>
      <c r="I136" s="23">
        <v>42612</v>
      </c>
      <c r="J136" s="24" t="s">
        <v>98</v>
      </c>
    </row>
    <row r="137" spans="1:10" s="11" customFormat="1" ht="18" customHeight="1">
      <c r="A137" s="9"/>
      <c r="B137" s="13" t="s">
        <v>57</v>
      </c>
      <c r="C137" s="61"/>
      <c r="D137" s="61">
        <v>0</v>
      </c>
      <c r="E137" s="14">
        <v>0</v>
      </c>
      <c r="F137" s="14">
        <f>SUM(F136)</f>
        <v>200.6</v>
      </c>
      <c r="G137" s="14">
        <v>0</v>
      </c>
      <c r="H137" s="14">
        <f>SUM(E137:G137)</f>
        <v>200.6</v>
      </c>
      <c r="I137" s="15"/>
      <c r="J137" s="17"/>
    </row>
    <row r="138" spans="1:10" s="11" customFormat="1" ht="20.25" customHeight="1">
      <c r="A138" s="9"/>
      <c r="B138" s="92" t="s">
        <v>134</v>
      </c>
      <c r="C138" s="90"/>
      <c r="D138" s="90"/>
      <c r="E138" s="90"/>
      <c r="F138" s="90"/>
      <c r="G138" s="90"/>
      <c r="H138" s="90"/>
      <c r="I138" s="91"/>
      <c r="J138" s="17"/>
    </row>
    <row r="139" spans="1:10" s="25" customFormat="1" ht="38.25" customHeight="1">
      <c r="A139" s="12"/>
      <c r="B139" s="78" t="s">
        <v>135</v>
      </c>
      <c r="C139" s="19" t="s">
        <v>11</v>
      </c>
      <c r="D139" s="20">
        <v>1</v>
      </c>
      <c r="E139" s="20">
        <v>0</v>
      </c>
      <c r="F139" s="20">
        <v>0</v>
      </c>
      <c r="G139" s="20">
        <v>35</v>
      </c>
      <c r="H139" s="20">
        <f>SUM(E139:G139)</f>
        <v>35</v>
      </c>
      <c r="I139" s="23">
        <v>42612</v>
      </c>
      <c r="J139" s="24" t="s">
        <v>91</v>
      </c>
    </row>
    <row r="140" spans="1:10" s="25" customFormat="1" ht="38.25" customHeight="1">
      <c r="A140" s="12"/>
      <c r="B140" s="78" t="s">
        <v>136</v>
      </c>
      <c r="C140" s="19" t="s">
        <v>11</v>
      </c>
      <c r="D140" s="20">
        <v>1</v>
      </c>
      <c r="E140" s="20">
        <v>0</v>
      </c>
      <c r="F140" s="20">
        <v>0</v>
      </c>
      <c r="G140" s="20">
        <v>12</v>
      </c>
      <c r="H140" s="20">
        <f>SUM(E140:G140)</f>
        <v>12</v>
      </c>
      <c r="I140" s="23">
        <v>42612</v>
      </c>
      <c r="J140" s="24" t="s">
        <v>91</v>
      </c>
    </row>
    <row r="141" spans="1:10" s="11" customFormat="1" ht="18" customHeight="1">
      <c r="A141" s="9"/>
      <c r="B141" s="13" t="s">
        <v>104</v>
      </c>
      <c r="C141" s="61"/>
      <c r="D141" s="61">
        <f>SUM(D139:D140)</f>
        <v>2</v>
      </c>
      <c r="E141" s="14">
        <v>0</v>
      </c>
      <c r="F141" s="14">
        <f>SUM(F140)</f>
        <v>0</v>
      </c>
      <c r="G141" s="14">
        <f>SUM(G139:G140)</f>
        <v>47</v>
      </c>
      <c r="H141" s="14">
        <f>SUM(E141:G141)</f>
        <v>47</v>
      </c>
      <c r="I141" s="15"/>
      <c r="J141" s="17"/>
    </row>
    <row r="142" spans="1:10" s="11" customFormat="1" ht="21" customHeight="1">
      <c r="A142" s="56"/>
      <c r="B142" s="92" t="s">
        <v>105</v>
      </c>
      <c r="C142" s="90"/>
      <c r="D142" s="90"/>
      <c r="E142" s="90"/>
      <c r="F142" s="90"/>
      <c r="G142" s="90"/>
      <c r="H142" s="90"/>
      <c r="I142" s="91"/>
      <c r="J142" s="17"/>
    </row>
    <row r="143" spans="1:10" s="11" customFormat="1" ht="20.25" customHeight="1">
      <c r="A143" s="56"/>
      <c r="B143" s="13" t="s">
        <v>92</v>
      </c>
      <c r="C143" s="61"/>
      <c r="D143" s="61"/>
      <c r="E143" s="14">
        <f>SUM(E140+E137+E134+E131+E115+E100+E85+E45+E40+E36)</f>
        <v>7733.7000000000007</v>
      </c>
      <c r="F143" s="14">
        <f>SUM(F137+F134+F131+F115+F100+F85+F45+F40+F36)</f>
        <v>1445.5990000000002</v>
      </c>
      <c r="G143" s="14">
        <f>SUM(G141+G137+G134+G131+G115+G100+G85+G45+G40+G36)</f>
        <v>2797.08</v>
      </c>
      <c r="H143" s="14">
        <f>SUM(H141+H137+H134+H131+H115+H100+H85+H45+H40+H36)</f>
        <v>11976.379000000001</v>
      </c>
      <c r="I143" s="61"/>
      <c r="J143" s="17"/>
    </row>
    <row r="144" spans="1:10" s="11" customFormat="1" ht="20.25" customHeight="1">
      <c r="A144" s="56"/>
      <c r="B144" s="13" t="s">
        <v>58</v>
      </c>
      <c r="C144" s="61"/>
      <c r="D144" s="61"/>
      <c r="E144" s="14">
        <f>SUM(E143)</f>
        <v>7733.7000000000007</v>
      </c>
      <c r="F144" s="14">
        <f>SUM(F143)</f>
        <v>1445.5990000000002</v>
      </c>
      <c r="G144" s="14">
        <f>SUM(G143)</f>
        <v>2797.08</v>
      </c>
      <c r="H144" s="14">
        <f>SUM(E144:G144)</f>
        <v>11976.379000000001</v>
      </c>
      <c r="I144" s="61"/>
      <c r="J144" s="17"/>
    </row>
    <row r="145" spans="1:10" s="11" customFormat="1">
      <c r="A145" s="83"/>
      <c r="B145" s="84"/>
      <c r="C145" s="84"/>
      <c r="D145" s="84"/>
      <c r="E145" s="85"/>
      <c r="F145" s="85"/>
      <c r="G145" s="85"/>
      <c r="H145" s="85"/>
      <c r="I145" s="85"/>
      <c r="J145" s="86"/>
    </row>
    <row r="146" spans="1:10" s="11" customFormat="1">
      <c r="A146" s="83"/>
      <c r="B146" s="87"/>
      <c r="C146" s="87"/>
      <c r="D146" s="87"/>
      <c r="E146" s="88"/>
      <c r="F146" s="88"/>
      <c r="G146" s="87"/>
      <c r="H146" s="89"/>
      <c r="I146" s="89"/>
      <c r="J146" s="86"/>
    </row>
    <row r="147" spans="1:10" s="4" customFormat="1">
      <c r="A147" s="3"/>
      <c r="B147" s="109" t="s">
        <v>95</v>
      </c>
      <c r="C147" s="110"/>
      <c r="D147" s="110"/>
      <c r="E147" s="111" t="s">
        <v>96</v>
      </c>
      <c r="F147" s="111"/>
      <c r="G147" s="111"/>
      <c r="H147" s="112"/>
      <c r="I147" s="112"/>
      <c r="J147" s="112"/>
    </row>
    <row r="148" spans="1:10" s="4" customFormat="1">
      <c r="A148" s="5"/>
      <c r="B148" s="57"/>
      <c r="C148" s="57"/>
      <c r="D148" s="57"/>
      <c r="E148" s="108" t="s">
        <v>80</v>
      </c>
      <c r="F148" s="108"/>
      <c r="G148" s="58"/>
      <c r="H148" s="59"/>
      <c r="I148" s="59"/>
      <c r="J148" s="60"/>
    </row>
    <row r="149" spans="1:10">
      <c r="A149" s="1"/>
      <c r="B149" s="1"/>
      <c r="C149" s="1"/>
      <c r="D149" s="1"/>
      <c r="E149" s="1"/>
      <c r="F149" s="1"/>
      <c r="G149" s="1"/>
      <c r="H149" s="1"/>
      <c r="I149" s="1"/>
    </row>
  </sheetData>
  <mergeCells count="56">
    <mergeCell ref="B78:I78"/>
    <mergeCell ref="B138:I138"/>
    <mergeCell ref="B83:I83"/>
    <mergeCell ref="B135:I135"/>
    <mergeCell ref="B132:I132"/>
    <mergeCell ref="B107:I107"/>
    <mergeCell ref="B97:I97"/>
    <mergeCell ref="B120:I120"/>
    <mergeCell ref="B128:I128"/>
    <mergeCell ref="B113:I113"/>
    <mergeCell ref="B116:I116"/>
    <mergeCell ref="B93:I93"/>
    <mergeCell ref="B86:I86"/>
    <mergeCell ref="B87:I87"/>
    <mergeCell ref="B91:I91"/>
    <mergeCell ref="E148:F148"/>
    <mergeCell ref="B101:I101"/>
    <mergeCell ref="B96:I96"/>
    <mergeCell ref="B89:I89"/>
    <mergeCell ref="B102:I102"/>
    <mergeCell ref="B103:I103"/>
    <mergeCell ref="B117:I117"/>
    <mergeCell ref="B142:I142"/>
    <mergeCell ref="B147:D147"/>
    <mergeCell ref="E147:J147"/>
    <mergeCell ref="G1:J1"/>
    <mergeCell ref="A1:B1"/>
    <mergeCell ref="I7:I8"/>
    <mergeCell ref="B10:I10"/>
    <mergeCell ref="J7:J8"/>
    <mergeCell ref="A7:A8"/>
    <mergeCell ref="B7:B8"/>
    <mergeCell ref="C7:C8"/>
    <mergeCell ref="D7:D8"/>
    <mergeCell ref="A2:J6"/>
    <mergeCell ref="E7:H7"/>
    <mergeCell ref="B73:I73"/>
    <mergeCell ref="B50:I50"/>
    <mergeCell ref="B55:I55"/>
    <mergeCell ref="B60:I60"/>
    <mergeCell ref="B69:I69"/>
    <mergeCell ref="B58:I58"/>
    <mergeCell ref="B52:I52"/>
    <mergeCell ref="B15:I15"/>
    <mergeCell ref="B23:I23"/>
    <mergeCell ref="B19:I19"/>
    <mergeCell ref="B11:I11"/>
    <mergeCell ref="B12:I12"/>
    <mergeCell ref="B18:I18"/>
    <mergeCell ref="B46:I46"/>
    <mergeCell ref="B21:I21"/>
    <mergeCell ref="B27:I27"/>
    <mergeCell ref="B41:I41"/>
    <mergeCell ref="B47:I47"/>
    <mergeCell ref="B24:I24"/>
    <mergeCell ref="B37:I37"/>
  </mergeCells>
  <phoneticPr fontId="1" type="noConversion"/>
  <pageMargins left="0.78740157480314965" right="0.19685039370078741" top="0.5" bottom="0.19685039370078741" header="0.19685039370078741" footer="0.19685039370078741"/>
  <pageSetup paperSize="9" scale="72" fitToHeight="6" orientation="landscape" r:id="rId1"/>
  <headerFooter alignWithMargins="0"/>
  <rowBreaks count="1" manualBreakCount="1">
    <brk id="10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</vt:lpstr>
      <vt:lpstr>План!Заголовки_для_печати</vt:lpstr>
      <vt:lpstr>План!Область_печати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KrancVS</dc:creator>
  <cp:lastModifiedBy>Лариса Викторовна</cp:lastModifiedBy>
  <cp:lastPrinted>2016-02-08T11:14:44Z</cp:lastPrinted>
  <dcterms:created xsi:type="dcterms:W3CDTF">2006-02-22T06:08:51Z</dcterms:created>
  <dcterms:modified xsi:type="dcterms:W3CDTF">2016-06-03T11:42:22Z</dcterms:modified>
</cp:coreProperties>
</file>