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1460" windowHeight="6150"/>
  </bookViews>
  <sheets>
    <sheet name="План" sheetId="1" r:id="rId1"/>
    <sheet name="Жилищный фонд" sheetId="3" r:id="rId2"/>
    <sheet name="ЖФ" sheetId="2" state="hidden" r:id="rId3"/>
  </sheets>
  <definedNames>
    <definedName name="_xlnm.Print_Titles" localSheetId="0">План!$7:$9</definedName>
    <definedName name="_xlnm.Print_Area" localSheetId="0">План!$A$1:$K$171</definedName>
  </definedNames>
  <calcPr calcId="125725"/>
</workbook>
</file>

<file path=xl/calcChain.xml><?xml version="1.0" encoding="utf-8"?>
<calcChain xmlns="http://schemas.openxmlformats.org/spreadsheetml/2006/main">
  <c r="C20" i="3"/>
  <c r="G22"/>
  <c r="C23"/>
  <c r="F129" i="1" l="1"/>
  <c r="H127"/>
  <c r="H126"/>
  <c r="D66"/>
  <c r="H63"/>
  <c r="D26"/>
  <c r="D27" s="1"/>
  <c r="H64"/>
  <c r="H29"/>
  <c r="G35" l="1"/>
  <c r="F35"/>
  <c r="E35"/>
  <c r="H35" s="1"/>
  <c r="H34"/>
  <c r="H132" l="1"/>
  <c r="H125"/>
  <c r="H128"/>
  <c r="H116"/>
  <c r="H115"/>
  <c r="F26" l="1"/>
  <c r="F27" s="1"/>
  <c r="E26"/>
  <c r="E27" s="1"/>
  <c r="H25"/>
  <c r="H26" s="1"/>
  <c r="H27" l="1"/>
  <c r="C18" i="2"/>
  <c r="H158" i="1" l="1"/>
  <c r="H157"/>
  <c r="H156"/>
  <c r="H155"/>
  <c r="E61" l="1"/>
  <c r="F61"/>
  <c r="G61"/>
  <c r="D61"/>
  <c r="H68"/>
  <c r="H60"/>
  <c r="E88"/>
  <c r="F88"/>
  <c r="G88"/>
  <c r="D88"/>
  <c r="H87"/>
  <c r="E70"/>
  <c r="F70"/>
  <c r="G70"/>
  <c r="D70"/>
  <c r="H69"/>
  <c r="G20" i="2"/>
  <c r="C21" s="1"/>
  <c r="H88" i="1" l="1"/>
  <c r="H70"/>
  <c r="H61"/>
  <c r="H140"/>
  <c r="H141"/>
  <c r="H142"/>
  <c r="H143"/>
  <c r="H139"/>
  <c r="H154"/>
  <c r="G75"/>
  <c r="D75"/>
  <c r="H124"/>
  <c r="H123"/>
  <c r="H122"/>
  <c r="H121"/>
  <c r="H120"/>
  <c r="H119"/>
  <c r="H118"/>
  <c r="H74"/>
  <c r="H73"/>
  <c r="G129"/>
  <c r="D129"/>
  <c r="D130" s="1"/>
  <c r="E40"/>
  <c r="F40"/>
  <c r="F41" s="1"/>
  <c r="G40"/>
  <c r="G41" s="1"/>
  <c r="D40"/>
  <c r="H39"/>
  <c r="E91"/>
  <c r="F91"/>
  <c r="G91"/>
  <c r="D91"/>
  <c r="H90"/>
  <c r="H91" s="1"/>
  <c r="H83"/>
  <c r="E31"/>
  <c r="G31"/>
  <c r="F31"/>
  <c r="E129"/>
  <c r="E112"/>
  <c r="E113" s="1"/>
  <c r="G163"/>
  <c r="D163"/>
  <c r="F163"/>
  <c r="H163" s="1"/>
  <c r="H161"/>
  <c r="H162"/>
  <c r="D84"/>
  <c r="D92" s="1"/>
  <c r="D79"/>
  <c r="D80" s="1"/>
  <c r="G66"/>
  <c r="F66"/>
  <c r="E66"/>
  <c r="D45"/>
  <c r="D46" s="1"/>
  <c r="D31"/>
  <c r="F79"/>
  <c r="F80" s="1"/>
  <c r="H80" s="1"/>
  <c r="H78"/>
  <c r="G84"/>
  <c r="G85" s="1"/>
  <c r="F84"/>
  <c r="E85"/>
  <c r="G45"/>
  <c r="G46" s="1"/>
  <c r="H46" s="1"/>
  <c r="H65"/>
  <c r="H30"/>
  <c r="H31" s="1"/>
  <c r="H43"/>
  <c r="H44"/>
  <c r="G144"/>
  <c r="H82"/>
  <c r="H84" s="1"/>
  <c r="E84"/>
  <c r="H117"/>
  <c r="H129" s="1"/>
  <c r="D112"/>
  <c r="H72"/>
  <c r="H75" s="1"/>
  <c r="H38"/>
  <c r="F112"/>
  <c r="F113" s="1"/>
  <c r="H111"/>
  <c r="H112" s="1"/>
  <c r="E92" l="1"/>
  <c r="H40"/>
  <c r="H144"/>
  <c r="H66"/>
  <c r="H45"/>
  <c r="H79"/>
  <c r="H41"/>
  <c r="F159"/>
  <c r="H159" s="1"/>
  <c r="F76"/>
  <c r="D76"/>
  <c r="E75"/>
  <c r="E76" s="1"/>
  <c r="F75"/>
  <c r="G76"/>
  <c r="G92" s="1"/>
  <c r="F130"/>
  <c r="F85"/>
  <c r="F92" s="1"/>
  <c r="G32"/>
  <c r="G36" s="1"/>
  <c r="F32"/>
  <c r="F36" s="1"/>
  <c r="E32"/>
  <c r="E36" s="1"/>
  <c r="D32"/>
  <c r="D36" s="1"/>
  <c r="D165" s="1"/>
  <c r="G145"/>
  <c r="G149" s="1"/>
  <c r="G133"/>
  <c r="G106"/>
  <c r="G102"/>
  <c r="E130"/>
  <c r="D85"/>
  <c r="D41"/>
  <c r="H106"/>
  <c r="H102"/>
  <c r="F106"/>
  <c r="F102"/>
  <c r="E106"/>
  <c r="E102"/>
  <c r="D106"/>
  <c r="D102"/>
  <c r="H92" l="1"/>
  <c r="H85"/>
  <c r="D107"/>
  <c r="H145"/>
  <c r="H149" s="1"/>
  <c r="F107"/>
  <c r="G107"/>
  <c r="E107"/>
  <c r="H107"/>
  <c r="H32"/>
  <c r="H36" s="1"/>
  <c r="G165"/>
  <c r="E133"/>
  <c r="H130"/>
  <c r="H76"/>
  <c r="E165" l="1"/>
  <c r="E166" s="1"/>
  <c r="G166"/>
  <c r="H113"/>
  <c r="F133"/>
  <c r="F165"/>
  <c r="F166" s="1"/>
  <c r="H166" s="1"/>
  <c r="H133" l="1"/>
  <c r="H165" s="1"/>
</calcChain>
</file>

<file path=xl/sharedStrings.xml><?xml version="1.0" encoding="utf-8"?>
<sst xmlns="http://schemas.openxmlformats.org/spreadsheetml/2006/main" count="453" uniqueCount="220">
  <si>
    <t>№
п\п</t>
  </si>
  <si>
    <t>Наименование работ</t>
  </si>
  <si>
    <t>Единицы
 измерения</t>
  </si>
  <si>
    <t>Количество
объём</t>
  </si>
  <si>
    <t>Финансовые средства, тыс. руб.</t>
  </si>
  <si>
    <t>Бюджет 
автономного
округа</t>
  </si>
  <si>
    <t>Местный
бюджет</t>
  </si>
  <si>
    <t>Средства
предприятий</t>
  </si>
  <si>
    <t>Всего</t>
  </si>
  <si>
    <t>Итого</t>
  </si>
  <si>
    <t>км</t>
  </si>
  <si>
    <t>ед.</t>
  </si>
  <si>
    <t>Итого:</t>
  </si>
  <si>
    <t>1. Теплоснабжение</t>
  </si>
  <si>
    <t>1.1. Замена инженерных сетей теплоснабжения (в двух трубном исполнении)</t>
  </si>
  <si>
    <t>1.1.1. Магистральных ветхих</t>
  </si>
  <si>
    <t>1.1.2. Внутриквартальных ветхих</t>
  </si>
  <si>
    <t>1.2. Реконструкция инженерных сетей теплоснабжения (в двух трубном исполнении):</t>
  </si>
  <si>
    <t>1.2.1. Магистральных ветхих</t>
  </si>
  <si>
    <t>1.2.2. Внутриквартальных ветхих</t>
  </si>
  <si>
    <t>1.3. Капитальный ремонт инженерных сетей теплоснабжения (в двух трубном исполнении):</t>
  </si>
  <si>
    <t>1.3.1. Магистральные сети</t>
  </si>
  <si>
    <t>1.3.2. Внутриквартальных тепловых сетей и ГВС-раздельно</t>
  </si>
  <si>
    <t xml:space="preserve">ВСЕГО по разделу 1: </t>
  </si>
  <si>
    <t>2. Капитальный ремонт котлов и котельного оборудования:</t>
  </si>
  <si>
    <t>3. Капитальный ремонт ЦТП</t>
  </si>
  <si>
    <t>4. Водоснабжение и водоотведение</t>
  </si>
  <si>
    <t>4.1. Замена инженерных сетей водоснабжения</t>
  </si>
  <si>
    <t>4.1.1. Магистальных ветхих</t>
  </si>
  <si>
    <t>4.1.2. Внутриквартальных ветхих</t>
  </si>
  <si>
    <t>4.2. Капитальный ремонт инженерных сетей водоснабжения</t>
  </si>
  <si>
    <t>4.2.1. Магистральных сетей</t>
  </si>
  <si>
    <t>4.2.2. Внутриквартальных сетей</t>
  </si>
  <si>
    <t>4.3. Капитальный ремонт канализационного коллектора</t>
  </si>
  <si>
    <t xml:space="preserve"> 4.4. Ремонт внутриквартальных канализационных сетей</t>
  </si>
  <si>
    <t>5. Газоснабжение</t>
  </si>
  <si>
    <t>5.1. Реконструкция газопроводов</t>
  </si>
  <si>
    <t>5.1.1. высокого давления</t>
  </si>
  <si>
    <t>5.1.2. среднего давления</t>
  </si>
  <si>
    <t>5.1.3. низкого давления</t>
  </si>
  <si>
    <t>ВСЕГО по разделу 4:</t>
  </si>
  <si>
    <t>ВСЕГО по разделу 5:</t>
  </si>
  <si>
    <t>итого</t>
  </si>
  <si>
    <t>5.2. ГРС, ГГРП, ГРП  и прочее оборудование</t>
  </si>
  <si>
    <t xml:space="preserve">5.2.1. реконструция и капитальный ремонт </t>
  </si>
  <si>
    <t>6. Жилищный фонд</t>
  </si>
  <si>
    <t xml:space="preserve">6.1. Капитальный ремонт </t>
  </si>
  <si>
    <t xml:space="preserve">6.2. Плановый текущий ремонт </t>
  </si>
  <si>
    <t>7. Электроснабжение</t>
  </si>
  <si>
    <t xml:space="preserve">7.1. Капитальный ремонт КЛ-6, 10 кВ </t>
  </si>
  <si>
    <t xml:space="preserve">7.2. Текущий ремонт ВЛ-6, 10, 110 кВ </t>
  </si>
  <si>
    <t>7.3. Реконструкция РП, ТП -пообъектно</t>
  </si>
  <si>
    <t>ВСЕГО по разделу 6:</t>
  </si>
  <si>
    <t>ВСЕГО по разделу 7:</t>
  </si>
  <si>
    <t xml:space="preserve">8. Финансовые средства, направленные на приобретение котельно-печного топлива и ГСМ для котельных в территории с ограниченным сроком завоза </t>
  </si>
  <si>
    <t>9. Финансовые средства, выделенные для создания материально технического резерва</t>
  </si>
  <si>
    <t>ВСЕГО по разделу 8:</t>
  </si>
  <si>
    <t>ВСЕГО по разделу 9:</t>
  </si>
  <si>
    <t>ВСЕГО ПО МО:</t>
  </si>
  <si>
    <t>Итого по п.1.1.2:</t>
  </si>
  <si>
    <t>шт</t>
  </si>
  <si>
    <t>Всего по п. 7.2:</t>
  </si>
  <si>
    <t>итого по п. 7.1:</t>
  </si>
  <si>
    <t>Всего по п. 7.3:</t>
  </si>
  <si>
    <t>Всего по п. 5.1.3.:</t>
  </si>
  <si>
    <t>Всего по п. 5.2.1.:</t>
  </si>
  <si>
    <t xml:space="preserve">ВСЕГО по разделу 2: </t>
  </si>
  <si>
    <t xml:space="preserve">ВСЕГО по разделу 3: </t>
  </si>
  <si>
    <t>Итого по п. 4.2.3.:</t>
  </si>
  <si>
    <t>4.5. Капитальный ремонт канализационных очистных сооружений</t>
  </si>
  <si>
    <t>Всего по п. 4.4.:</t>
  </si>
  <si>
    <t>Итого по п. 4.3.:</t>
  </si>
  <si>
    <t>Итого по п. 1.1.1.:</t>
  </si>
  <si>
    <t>Итого по п. 1.3.1.:</t>
  </si>
  <si>
    <t>Итого по п. 1.3.2.:</t>
  </si>
  <si>
    <t>Итого по п. 4.1.:</t>
  </si>
  <si>
    <t>Итого по п. 4.1.2.:</t>
  </si>
  <si>
    <t>Итого по п. 4.2.:</t>
  </si>
  <si>
    <t>Итого по п. 5.1.1.</t>
  </si>
  <si>
    <t>Сроки  
исполнения</t>
  </si>
  <si>
    <t>Ответственный 
исполнитель
Ф.И.О.</t>
  </si>
  <si>
    <t xml:space="preserve">6.1.1. Комплексный капитальный ремонт </t>
  </si>
  <si>
    <t>Итого п. 6.1.1:</t>
  </si>
  <si>
    <t xml:space="preserve">6.1.2. Выборочный капитальный ремонт </t>
  </si>
  <si>
    <t>квартир</t>
  </si>
  <si>
    <t>ед</t>
  </si>
  <si>
    <t>Итого п. 6.1.2:</t>
  </si>
  <si>
    <t>Текущий ремонт жилого фонда</t>
  </si>
  <si>
    <t>тыс. кв.м</t>
  </si>
  <si>
    <t>ООО "Лидер" Савинова И.Г.</t>
  </si>
  <si>
    <t>ИТОГО ПО МО:</t>
  </si>
  <si>
    <t>КЛ-0,4 кВ</t>
  </si>
  <si>
    <t>ВЛ-0,4 кВ</t>
  </si>
  <si>
    <t>Исполнитель: заместитель главы поселения по строительству и ЖКХ</t>
  </si>
  <si>
    <t>_______________________(Балабанова Л.В.) тел. 48-119</t>
  </si>
  <si>
    <t>ООО "УРК" Русов Г.Е.</t>
  </si>
  <si>
    <r>
      <t xml:space="preserve">Администрация </t>
    </r>
    <r>
      <rPr>
        <sz val="9"/>
        <rFont val="Times New Roman"/>
        <family val="1"/>
        <charset val="204"/>
      </rPr>
      <t>с.п.Унъюган</t>
    </r>
  </si>
  <si>
    <t>уч.ОАО "ЮТЭК-Кода" Ильин В.В.</t>
  </si>
  <si>
    <t>ВЛ 10 кВ</t>
  </si>
  <si>
    <t>КТП 10/0,4 кВ</t>
  </si>
  <si>
    <t>ВСЕГО по разделу 10:</t>
  </si>
  <si>
    <t>11. Всего (указываются финансовые средства, направленные на выполнение всех видов работ)</t>
  </si>
  <si>
    <t>Согласовано:
Начальник УЖКХиС администрации Октябрьского района 
____________________ (Чеплаков В.Ф.)                                                                                                           "____"_______________2015 г.</t>
  </si>
  <si>
    <t>согласно графика ППР</t>
  </si>
  <si>
    <t>Всего по п. 4.5.:</t>
  </si>
  <si>
    <t xml:space="preserve">Очистка канализационных колодцев от ила </t>
  </si>
  <si>
    <t>10. Финансовые средства, выделенные на иные работы</t>
  </si>
  <si>
    <t>Ремонт коммунальной спецтехники (мусоровозная машина)</t>
  </si>
  <si>
    <t>Ремонт коммунальной спецтехники (ассенизационная машина)</t>
  </si>
  <si>
    <r>
      <rPr>
        <b/>
        <sz val="12"/>
        <rFont val="Times New Roman"/>
        <family val="1"/>
        <charset val="204"/>
      </rPr>
      <t>ПЛАН МЕРОПРИЯТИЙ</t>
    </r>
    <r>
      <rPr>
        <b/>
        <sz val="11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по подготовке объектов жилищно-коммунального комплекса, жилищного фонда сельское поселение Унъюган      
к работе в осенне-зимний период 2017-2018 годов
                                                                                                                                                                                                       </t>
    </r>
  </si>
  <si>
    <t>Текущий ремонт системы отопления КОС-400, технологический блок №1, 2</t>
  </si>
  <si>
    <t>шт.</t>
  </si>
  <si>
    <t>Замена фильтрационной части (аргиллит)</t>
  </si>
  <si>
    <t>тн</t>
  </si>
  <si>
    <t>Промывка и дезинфекция резервуаров чистой воды</t>
  </si>
  <si>
    <t>Поверка, замена приборов учета в муниципальном жилищном фонде</t>
  </si>
  <si>
    <t>РП (реклоузер)</t>
  </si>
  <si>
    <t>№ п/п</t>
  </si>
  <si>
    <t>Населенный пункт</t>
  </si>
  <si>
    <t>Адрес</t>
  </si>
  <si>
    <t>Единицы</t>
  </si>
  <si>
    <t>Количество</t>
  </si>
  <si>
    <t>Стоимость работ(тыс.руб)</t>
  </si>
  <si>
    <t>измерения</t>
  </si>
  <si>
    <t>с.п.Унъюган</t>
  </si>
  <si>
    <t xml:space="preserve">Капитальный ремонт </t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</si>
  <si>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</si>
  <si>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ИТОГО по разделу 6.1</t>
  </si>
  <si>
    <t>ИТОГО по разделу 1.3.2</t>
  </si>
  <si>
    <t>Всего:</t>
  </si>
  <si>
    <t>План капитального ремонта жилого фонда</t>
  </si>
  <si>
    <t xml:space="preserve">   муниципального образования сельское поселение Унъюган на 2017 год. </t>
  </si>
  <si>
    <t>Капитальный ремонт участка магистральной сети водоснабжения от ВК ул.Одесская д.5 до ул.Киевская</t>
  </si>
  <si>
    <t>Разработка проектной документации "Строительство сети водоснабжения методом ГНБ по ул.Тюменская"</t>
  </si>
  <si>
    <t>Разработка проектной документации "Капитальный ремонт магистральной сети водоснабжения Водозабор-ул.Одесская" 1 и 2 этап</t>
  </si>
  <si>
    <t>4.2.4.Капитальный ремонт водозаборных сооружений, ремонт водоскважинного оборудования и замена глубинных насосов</t>
  </si>
  <si>
    <t>Итого по п. 4.2.4.:</t>
  </si>
  <si>
    <t>Приобретение глубинного насоса ЭЦВ-6-10-140</t>
  </si>
  <si>
    <t>4.4.1. Подготовка проектно-сметной документации</t>
  </si>
  <si>
    <t>4.2.3. Подготовка проектно-сметной документации</t>
  </si>
  <si>
    <t>Разработка проектной документации "Капитальный ремонт системы водоотведения по ул.Матросова д.13-д.18"</t>
  </si>
  <si>
    <t>Итого по п.4.4.1.:</t>
  </si>
  <si>
    <t>Итого по п. 4.2.1.:</t>
  </si>
  <si>
    <t>Капитальный ремонт муниципального жилищного фонда по ул.Юбилейная д.8 кв.2</t>
  </si>
  <si>
    <t>Монтаж подводящей системы отопления к муниципальному жилищному фонду ул.Школьная д.9 кв.2</t>
  </si>
  <si>
    <t>Монтаж системы отопления в муниципальном жилищном фонде ул.60 лет Октября д.10 кв.1</t>
  </si>
  <si>
    <t>Монтаж системы отопления в муниципальном жилищном фонде ул.60 лет Октября д.9 кв.2</t>
  </si>
  <si>
    <t>Монтаж системы отопления в муниципальном жилищном фонде ул.Комарова д.10 кв.2</t>
  </si>
  <si>
    <t>Ремонт внутренней системы отопления с подключением к газовому котлу в муниципальном жилищном фонде</t>
  </si>
  <si>
    <t>Капитальный ремонт муниципального жилищного фонда в объеме, обеспечивающем безопасные и санитарные условия проживания до момента сноса (ул.Таежная д.4 кв. 1)</t>
  </si>
  <si>
    <t>Приобретение материалов для создания аварийно-технического запаса поселения , в том числе:</t>
  </si>
  <si>
    <t>плата управления котлом, кран газовый</t>
  </si>
  <si>
    <t>котел газовый Протерм Jaguar24JTV</t>
  </si>
  <si>
    <t>генератор, насос вакуумный</t>
  </si>
  <si>
    <t>материалы для создания аварийно-технического запаса</t>
  </si>
  <si>
    <t>Приложение 2
к постановлению Администрации 
сельского поселения Унъюган
от 31.01.2017  № 18</t>
  </si>
  <si>
    <t>ул. Юбилейная д. 8 кв. 2</t>
  </si>
  <si>
    <t>ул.Матросова д. 13 кв. 1,2 2, 3, 4, 9, 11; ул.Матросова д. 16 кв. 3, 4, 10.</t>
  </si>
  <si>
    <t>Замена радиаторов в жилых помещениях муниципального жилищного фонда при капитальном ремонте многоквартирного дома</t>
  </si>
  <si>
    <t>Выполнение работ по утеплению муниципальных жилых помещений при капитальном ремонте МКД</t>
  </si>
  <si>
    <t xml:space="preserve">Монтаж подводящей системы отопления к муниципальному жилищному фонду </t>
  </si>
  <si>
    <t>ул.Школьная д.9 кв.2</t>
  </si>
  <si>
    <t xml:space="preserve">Монтаж системы отопления в муниципальном жилищном фонде </t>
  </si>
  <si>
    <t>ул.60 лет Октября д.9 кв.2</t>
  </si>
  <si>
    <t>ул.60 лет Октября д.10 кв.1</t>
  </si>
  <si>
    <t>ул.Комарова д.10 кв.2</t>
  </si>
  <si>
    <t>ул.Школьная д.9 кв.2; ул.60 лет Октября д.9 кв.2, д. 10 кв.1; ул.Комарова д.10 кв.2.</t>
  </si>
  <si>
    <t>Выполнение работ по врезке и пуску газа в муниципальный жилищный фонд</t>
  </si>
  <si>
    <t>ул.Таежная д.4 кв.1</t>
  </si>
  <si>
    <t>Капитальный ремонт муниципального жилищного фонда в объеме, обеспечивающем безопасные и санитарные условия проживания до момента сноса.</t>
  </si>
  <si>
    <t>Итого по п.4.1.1.:</t>
  </si>
  <si>
    <t>Текущий ремонт системы теплоснабжения котельная №1 (КЕ 10-14 МТ)</t>
  </si>
  <si>
    <t>Текущий ремонт системы теплоснабжения котельная №2 (ул.Матросова 12а)</t>
  </si>
  <si>
    <t>Итого по п. 4.2.2.:</t>
  </si>
  <si>
    <t>Подключение абонентов к системе водоснабжения</t>
  </si>
  <si>
    <t>кв.</t>
  </si>
  <si>
    <t>ул. Матросова д. 12 кв.6, кв. 11, кв.12.</t>
  </si>
  <si>
    <t>м/н 40 лет Победы д.25 кв.5 (эл.эн.); ул.60 летОктября д.34 кв.1, д.36 кв.1, д.37 кв.2; ул.Тюменская д.16 кв.1, д.24 кв.2, д.55 кв.2, д.60 кв.2, д.62 кв.2 (газовые); ул.Альшевского д.1А кв.11, кв.35; ул.Альшевского д.1Б кв.8, кв.9, кв.14, кв.16, кв.24, кв.26, кв.27, кв.43, кв.46, кв.50; ул.Мира д.10 кв.5; ул.Менделеева д.7 кв.10; ул.Железнодорожная д.5 кв.2, кв.3, кв.4, кв.7, кв.8; ул.30 лет Победы д.13 кв.3; ул.Матросова д.6А кв.4 (ХВО); ул.Альшевского д.1А кв.11, кв.35 (тепловые), ул.Альшевского д.1Б кв. 9, кв.27, кв.46 (тепловые).</t>
  </si>
  <si>
    <t>Капитальный ремонт системы водооотведения по ул.Матросова д.13-18</t>
  </si>
  <si>
    <t>Капитальный ремонт магистральной сети ТВС пер. Мира</t>
  </si>
  <si>
    <t>Замена радиаторов в жилых помещениях муниципального жилищного фонда при капитальном ремонте многоквартирного дома по ул.Матросова д.13 кв.1, кв.3, кв.9</t>
  </si>
  <si>
    <t>Замена радиаторов в жилых помещениях муниципального жилищного фонда при капитальном ремонте многоквартирного дома по ул.Матросова д.13 кв.11, кв.4, ул.Матросова д.16 кв.3, кв.10</t>
  </si>
  <si>
    <t>Замена радиаторов в жилых помещениях муниципального жилищного фонда при капитальном ремонте многоквартирного дома по ул.Матросова д.13 кв.2, ул.Матросова д.16 кв.4</t>
  </si>
  <si>
    <t>Выполнение работ по ремонту внутренней системы отопления при ликвидации аварии в муниципальном жилищном фонде ул. Молдавская д.12 кв.2</t>
  </si>
  <si>
    <t>Выполнение работ по врезке и пуску газа в муниципальный жилищный фонд по ул.Школьная д.9 кв.2, ул.60 лет Октября д.9 кв.2, д.10 кв.1</t>
  </si>
  <si>
    <t>Теплоизоляция в части муниципальных квартир при капитальном ремонте многоквартирного жилого дома по ул.Матросова д.12</t>
  </si>
  <si>
    <t>1.3.3. Подготовка проектно-сметной документации</t>
  </si>
  <si>
    <t>Итого по п. 1.3.3.:</t>
  </si>
  <si>
    <t>Разработка проектной документации Система теплоснабжения п.Унъюган. 1-й этап"</t>
  </si>
  <si>
    <t>Ревизия и выборочный ремонт изоляции трубопровода ТВС ( ул. Одесская, Матросова, 30 лет Победы, пер. Мира-Промбаза, ул. Мира-Альшевского, Железнодорожная)</t>
  </si>
  <si>
    <t>Ревизия и выборочный ремонт изоляции трубопровода ТВС ( ул. Одесская, Матросова, 30 лет Победы, пер. Мира-Промбаза, ул. Мира-Альшевского, Железнодорожная) (В составе раздела ремонт ТС)</t>
  </si>
  <si>
    <t>Капитальный ремонт магистральной сети ВС пер. Мира(в составе ремонта ТВС пер.Мира)</t>
  </si>
  <si>
    <t>650 0502 10 1 01 82190 243 225</t>
  </si>
  <si>
    <t>650 0113 40 1 00 02400 244 226</t>
  </si>
  <si>
    <t>650 0502 10 1 01 S2190 243 225</t>
  </si>
  <si>
    <t>650 0501 40 6 00 99990 243 225</t>
  </si>
  <si>
    <t>650 0501 40 6 00 99990 244 226</t>
  </si>
  <si>
    <t>650 0501 40 6 00 99990 244 225</t>
  </si>
  <si>
    <t>650 0309 40 2 00 20030 232 340</t>
  </si>
  <si>
    <t>КБК</t>
  </si>
  <si>
    <t>Заместитель главы:                             Балабанова Л.В.</t>
  </si>
  <si>
    <t>Заместитель главы:                             Иванова Н.И.</t>
  </si>
  <si>
    <t>Приложение 1
к постановлению Администрации 
сельского поселения Унъюган
от 22.05.2017  №102</t>
  </si>
  <si>
    <t>Ремонт печи в муниципальном жилищном фонде  Альшевского д.17 кв.2</t>
  </si>
  <si>
    <t>Приложение 2
к постановлению Администрации 
сельского поселения Унъюган
от 22.05.2017  № 102</t>
  </si>
  <si>
    <t>ул.Матросова д. 13 кв. 1,2, 3, 4, 9, 11; ул.Матросова д. 16 кв. 3, 4, 10.</t>
  </si>
  <si>
    <t>ул.Школьная д.9 кв.2; ул.60 лет Октября д.9 кв.2, д. 10 кв.1.</t>
  </si>
  <si>
    <t>ул.Альшевского д.17 кв.2</t>
  </si>
  <si>
    <t xml:space="preserve">Ремонт печи в муниципальном жилищном фонде </t>
  </si>
  <si>
    <t>ул.Менделеева д.1 кв.8, кв.3, Матросова д.12,кв.12</t>
  </si>
  <si>
    <t xml:space="preserve">Ремонт муниципального жилищного фонда </t>
  </si>
  <si>
    <t>Ремонт муниципального жилищного фонда ул.Менделеева д.1 кв.8, кв.3; ул. Матросова д.12, кв.12,</t>
  </si>
  <si>
    <t>Выполнение работ по ул. Молдавская д.12 кв.2</t>
  </si>
  <si>
    <t xml:space="preserve">Ремонт внутренней системы отопления при ликвидации аварии в муниципальном жилищном фонде </t>
  </si>
  <si>
    <t>План капитального ремонта жилищного фонда</t>
  </si>
  <si>
    <t xml:space="preserve">   муниципального образования сельское поселение Унъюган на 2017 год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</si>
  <si>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</si>
  <si>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Капитальный ремонт муниципального жилищного фонда в объеме, обеспечивающем безопасные и санитарные условия проживания до момента сноса</t>
  </si>
  <si>
    <t>п.Унъюган</t>
  </si>
  <si>
    <t>м/н 40 лет Победы д.25 кв.5 (эл.эн.); ул.60 летОктября д.34 кв.1, д.36 кв.1, д.37 кв.2; ул.Тюменская д.16 кв.1, д.24 кв.2, д.55 кв.2, д.60 кв.2, д.62 кв.2 (газовые); ул.Альшевского д.1А кв.11, кв.35; ул.Альшевского д.1Б кв.8, кв.9, кв.14, кв.16, кв.24, кв.26, кв.27, кв.43, кв.46, кв.50; ул.Мира д.10 кв.5; ул.Менделеева д.7 кв.10; ул.Железнодорожная д.5 кв.2, кв.3, кв.4, кв.7, кв.8; ул.30 лет Победы д.13 кв.3; ул.Матросова д.6А кв.4 (ХВО); ул.Альшевского д.1А кв.11, кв.35 (тепловые), ул.Альшевского д.1Б кв. 9, кв.27, кв.46 (тепловые)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</si>
</sst>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#,##0.000"/>
    <numFmt numFmtId="166" formatCode="0.0"/>
    <numFmt numFmtId="167" formatCode="#,##0.00_р_.;[Red]#,##0.00_р_."/>
    <numFmt numFmtId="168" formatCode="#,##0.00_р_."/>
  </numFmts>
  <fonts count="3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Arial Cyr"/>
      <charset val="204"/>
    </font>
    <font>
      <b/>
      <sz val="12"/>
      <name val="Times New Roman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9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Arial Cyr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0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2" fillId="0" borderId="0"/>
  </cellStyleXfs>
  <cellXfs count="203">
    <xf numFmtId="0" fontId="0" fillId="0" borderId="0" xfId="0"/>
    <xf numFmtId="0" fontId="9" fillId="0" borderId="0" xfId="0" applyFont="1"/>
    <xf numFmtId="0" fontId="4" fillId="0" borderId="0" xfId="0" applyFont="1" applyAlignment="1">
      <alignment vertical="top"/>
    </xf>
    <xf numFmtId="0" fontId="14" fillId="0" borderId="0" xfId="0" applyFont="1"/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/>
    </xf>
    <xf numFmtId="0" fontId="0" fillId="2" borderId="0" xfId="0" applyFill="1"/>
    <xf numFmtId="1" fontId="4" fillId="2" borderId="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/>
    </xf>
    <xf numFmtId="2" fontId="4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0" fillId="2" borderId="0" xfId="0" applyFont="1" applyFill="1"/>
    <xf numFmtId="1" fontId="4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64" fontId="15" fillId="2" borderId="0" xfId="0" applyNumberFormat="1" applyFont="1" applyFill="1"/>
    <xf numFmtId="0" fontId="15" fillId="2" borderId="0" xfId="0" applyFont="1" applyFill="1"/>
    <xf numFmtId="164" fontId="0" fillId="2" borderId="0" xfId="0" applyNumberFormat="1" applyFill="1"/>
    <xf numFmtId="4" fontId="3" fillId="2" borderId="1" xfId="0" applyNumberFormat="1" applyFont="1" applyFill="1" applyBorder="1" applyAlignment="1">
      <alignment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 shrinkToFit="1"/>
    </xf>
    <xf numFmtId="2" fontId="3" fillId="2" borderId="1" xfId="0" applyNumberFormat="1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4" fontId="3" fillId="2" borderId="1" xfId="0" applyNumberFormat="1" applyFont="1" applyFill="1" applyBorder="1" applyAlignment="1">
      <alignment horizontal="center" vertical="center" wrapText="1" shrinkToFit="1"/>
    </xf>
    <xf numFmtId="1" fontId="9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right" vertical="top" wrapText="1"/>
    </xf>
    <xf numFmtId="0" fontId="1" fillId="2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3" fontId="5" fillId="2" borderId="0" xfId="0" applyNumberFormat="1" applyFont="1" applyFill="1"/>
    <xf numFmtId="0" fontId="4" fillId="2" borderId="1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4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2" fontId="4" fillId="2" borderId="6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5" fillId="2" borderId="0" xfId="0" applyFont="1" applyFill="1" applyAlignment="1">
      <alignment horizontal="right" vertical="top" wrapText="1"/>
    </xf>
    <xf numFmtId="0" fontId="19" fillId="0" borderId="0" xfId="0" applyFont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/>
    <xf numFmtId="164" fontId="4" fillId="2" borderId="1" xfId="0" applyNumberFormat="1" applyFont="1" applyFill="1" applyBorder="1" applyAlignment="1">
      <alignment vertical="top"/>
    </xf>
    <xf numFmtId="2" fontId="3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0" fillId="0" borderId="0" xfId="0" applyFont="1"/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left"/>
    </xf>
    <xf numFmtId="168" fontId="3" fillId="2" borderId="0" xfId="0" applyNumberFormat="1" applyFont="1" applyFill="1" applyBorder="1" applyAlignment="1">
      <alignment horizontal="right" vertical="center"/>
    </xf>
    <xf numFmtId="167" fontId="4" fillId="2" borderId="1" xfId="2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167" fontId="4" fillId="2" borderId="1" xfId="2" applyNumberFormat="1" applyFont="1" applyFill="1" applyBorder="1" applyAlignment="1">
      <alignment horizontal="right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Alignment="1">
      <alignment wrapText="1"/>
    </xf>
    <xf numFmtId="2" fontId="3" fillId="2" borderId="6" xfId="0" applyNumberFormat="1" applyFont="1" applyFill="1" applyBorder="1" applyAlignment="1">
      <alignment horizontal="center" vertical="center" wrapText="1" shrinkToFit="1"/>
    </xf>
    <xf numFmtId="2" fontId="3" fillId="2" borderId="7" xfId="0" applyNumberFormat="1" applyFont="1" applyFill="1" applyBorder="1" applyAlignment="1">
      <alignment horizontal="center" vertical="center" wrapText="1" shrinkToFit="1"/>
    </xf>
    <xf numFmtId="2" fontId="3" fillId="2" borderId="4" xfId="0" applyNumberFormat="1" applyFont="1" applyFill="1" applyBorder="1" applyAlignment="1">
      <alignment horizontal="center" vertical="center" wrapText="1" shrinkToFi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vertical="top" wrapText="1"/>
    </xf>
    <xf numFmtId="0" fontId="0" fillId="0" borderId="12" xfId="0" applyBorder="1" applyAlignment="1">
      <alignment vertical="top"/>
    </xf>
    <xf numFmtId="164" fontId="12" fillId="0" borderId="6" xfId="0" applyNumberFormat="1" applyFont="1" applyFill="1" applyBorder="1" applyAlignment="1">
      <alignment horizontal="right" vertical="top" wrapText="1"/>
    </xf>
    <xf numFmtId="164" fontId="0" fillId="0" borderId="7" xfId="0" applyNumberFormat="1" applyBorder="1"/>
    <xf numFmtId="164" fontId="0" fillId="0" borderId="4" xfId="0" applyNumberFormat="1" applyBorder="1"/>
    <xf numFmtId="0" fontId="12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164" fontId="12" fillId="0" borderId="6" xfId="0" applyNumberFormat="1" applyFon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0" xfId="0" applyFont="1" applyAlignment="1">
      <alignment horizontal="center"/>
    </xf>
    <xf numFmtId="0" fontId="5" fillId="2" borderId="0" xfId="0" applyFont="1" applyFill="1" applyAlignment="1">
      <alignment horizontal="right" vertical="top" wrapText="1"/>
    </xf>
    <xf numFmtId="0" fontId="19" fillId="0" borderId="0" xfId="0" applyFont="1" applyAlignment="1">
      <alignment horizontal="right" vertical="top" wrapText="1"/>
    </xf>
    <xf numFmtId="0" fontId="24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/>
    <xf numFmtId="0" fontId="17" fillId="0" borderId="0" xfId="0" applyFont="1"/>
    <xf numFmtId="0" fontId="19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vertical="top" wrapText="1"/>
    </xf>
    <xf numFmtId="0" fontId="0" fillId="0" borderId="12" xfId="0" applyFont="1" applyBorder="1" applyAlignment="1">
      <alignment vertical="top"/>
    </xf>
    <xf numFmtId="164" fontId="27" fillId="0" borderId="6" xfId="0" applyNumberFormat="1" applyFont="1" applyFill="1" applyBorder="1" applyAlignment="1">
      <alignment horizontal="right" vertical="top" wrapText="1"/>
    </xf>
    <xf numFmtId="164" fontId="0" fillId="0" borderId="7" xfId="0" applyNumberFormat="1" applyFont="1" applyBorder="1"/>
    <xf numFmtId="164" fontId="0" fillId="0" borderId="4" xfId="0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7" fillId="0" borderId="1" xfId="0" applyFont="1" applyBorder="1" applyAlignment="1">
      <alignment vertical="top"/>
    </xf>
    <xf numFmtId="164" fontId="27" fillId="0" borderId="6" xfId="0" applyNumberFormat="1" applyFont="1" applyBorder="1" applyAlignment="1">
      <alignment horizontal="right" vertical="top" wrapText="1"/>
    </xf>
    <xf numFmtId="0" fontId="0" fillId="0" borderId="7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19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2" fontId="27" fillId="0" borderId="1" xfId="0" applyNumberFormat="1" applyFont="1" applyFill="1" applyBorder="1" applyAlignment="1">
      <alignment horizontal="right" vertical="top"/>
    </xf>
    <xf numFmtId="0" fontId="26" fillId="2" borderId="1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8" fillId="2" borderId="0" xfId="0" applyFont="1" applyFill="1" applyAlignment="1">
      <alignment horizontal="right" vertical="top" wrapText="1"/>
    </xf>
    <xf numFmtId="0" fontId="29" fillId="2" borderId="0" xfId="0" applyFont="1" applyFill="1" applyAlignment="1">
      <alignment horizontal="right" vertical="top" wrapText="1"/>
    </xf>
    <xf numFmtId="0" fontId="29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1"/>
  <sheetViews>
    <sheetView tabSelected="1" view="pageBreakPreview" topLeftCell="A84" zoomScale="89" zoomScaleNormal="75" zoomScaleSheetLayoutView="89" workbookViewId="0">
      <selection activeCell="J92" sqref="J92"/>
    </sheetView>
  </sheetViews>
  <sheetFormatPr defaultRowHeight="15.75"/>
  <cols>
    <col min="1" max="1" width="5.140625" customWidth="1"/>
    <col min="2" max="2" width="74.5703125" customWidth="1"/>
    <col min="3" max="3" width="12.42578125" customWidth="1"/>
    <col min="4" max="4" width="13.5703125" customWidth="1"/>
    <col min="5" max="5" width="14.42578125" customWidth="1"/>
    <col min="6" max="6" width="12.140625" customWidth="1"/>
    <col min="7" max="7" width="13.140625" customWidth="1"/>
    <col min="8" max="8" width="12.28515625" customWidth="1"/>
    <col min="9" max="9" width="13.5703125" customWidth="1"/>
    <col min="10" max="10" width="23.42578125" style="2" customWidth="1"/>
    <col min="11" max="11" width="33.7109375" style="2" customWidth="1"/>
    <col min="12" max="12" width="12.28515625" bestFit="1" customWidth="1"/>
  </cols>
  <sheetData>
    <row r="1" spans="1:11" s="9" customFormat="1" ht="86.25" customHeight="1">
      <c r="A1" s="126" t="s">
        <v>102</v>
      </c>
      <c r="B1" s="126"/>
      <c r="C1" s="56"/>
      <c r="D1" s="56"/>
      <c r="E1" s="57"/>
      <c r="F1" s="57"/>
      <c r="G1" s="198" t="s">
        <v>202</v>
      </c>
      <c r="H1" s="199"/>
      <c r="I1" s="199"/>
      <c r="J1" s="199"/>
      <c r="K1" s="200"/>
    </row>
    <row r="2" spans="1:11" s="9" customFormat="1" ht="9" hidden="1" customHeight="1">
      <c r="A2" s="130" t="s">
        <v>109</v>
      </c>
      <c r="B2" s="130"/>
      <c r="C2" s="130"/>
      <c r="D2" s="130"/>
      <c r="E2" s="130"/>
      <c r="F2" s="130"/>
      <c r="G2" s="130"/>
      <c r="H2" s="130"/>
      <c r="I2" s="130"/>
      <c r="J2" s="130"/>
      <c r="K2" s="201"/>
    </row>
    <row r="3" spans="1:11" s="9" customFormat="1" ht="12.75" hidden="1" customHeight="1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201"/>
    </row>
    <row r="4" spans="1:11" s="9" customFormat="1" ht="2.25" hidden="1" customHeight="1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201"/>
    </row>
    <row r="5" spans="1:11" s="9" customFormat="1" ht="12.75" hidden="1" customHeight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201"/>
    </row>
    <row r="6" spans="1:11" s="58" customFormat="1" ht="48" customHeigh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202"/>
    </row>
    <row r="7" spans="1:11" s="9" customFormat="1" ht="24.75" customHeight="1">
      <c r="A7" s="127" t="s">
        <v>0</v>
      </c>
      <c r="B7" s="129" t="s">
        <v>1</v>
      </c>
      <c r="C7" s="127" t="s">
        <v>2</v>
      </c>
      <c r="D7" s="127" t="s">
        <v>3</v>
      </c>
      <c r="E7" s="132" t="s">
        <v>4</v>
      </c>
      <c r="F7" s="132"/>
      <c r="G7" s="132"/>
      <c r="H7" s="132"/>
      <c r="I7" s="127" t="s">
        <v>79</v>
      </c>
      <c r="J7" s="127" t="s">
        <v>80</v>
      </c>
      <c r="K7" s="127" t="s">
        <v>199</v>
      </c>
    </row>
    <row r="8" spans="1:11" s="9" customFormat="1" ht="52.5" customHeight="1">
      <c r="A8" s="128"/>
      <c r="B8" s="128"/>
      <c r="C8" s="128"/>
      <c r="D8" s="128"/>
      <c r="E8" s="59" t="s">
        <v>5</v>
      </c>
      <c r="F8" s="59" t="s">
        <v>6</v>
      </c>
      <c r="G8" s="59" t="s">
        <v>7</v>
      </c>
      <c r="H8" s="59" t="s">
        <v>8</v>
      </c>
      <c r="I8" s="128"/>
      <c r="J8" s="128"/>
      <c r="K8" s="128"/>
    </row>
    <row r="9" spans="1:11" s="6" customForma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5">
        <v>10</v>
      </c>
      <c r="K9" s="5">
        <v>11</v>
      </c>
    </row>
    <row r="10" spans="1:11" s="9" customFormat="1">
      <c r="A10" s="7"/>
      <c r="B10" s="118" t="s">
        <v>13</v>
      </c>
      <c r="C10" s="116"/>
      <c r="D10" s="116"/>
      <c r="E10" s="116"/>
      <c r="F10" s="116"/>
      <c r="G10" s="116"/>
      <c r="H10" s="116"/>
      <c r="I10" s="117"/>
      <c r="J10" s="8"/>
      <c r="K10" s="8"/>
    </row>
    <row r="11" spans="1:11" s="9" customFormat="1">
      <c r="A11" s="10"/>
      <c r="B11" s="118" t="s">
        <v>14</v>
      </c>
      <c r="C11" s="116"/>
      <c r="D11" s="116"/>
      <c r="E11" s="116"/>
      <c r="F11" s="116"/>
      <c r="G11" s="116"/>
      <c r="H11" s="116"/>
      <c r="I11" s="117"/>
      <c r="J11" s="8"/>
      <c r="K11" s="8"/>
    </row>
    <row r="12" spans="1:11" s="9" customFormat="1">
      <c r="A12" s="10"/>
      <c r="B12" s="118" t="s">
        <v>15</v>
      </c>
      <c r="C12" s="116"/>
      <c r="D12" s="116"/>
      <c r="E12" s="116"/>
      <c r="F12" s="116"/>
      <c r="G12" s="116"/>
      <c r="H12" s="116"/>
      <c r="I12" s="117"/>
      <c r="J12" s="8"/>
      <c r="K12" s="8"/>
    </row>
    <row r="13" spans="1:11" s="9" customFormat="1">
      <c r="A13" s="10"/>
      <c r="B13" s="11" t="s">
        <v>12</v>
      </c>
      <c r="C13" s="55" t="s">
        <v>10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3"/>
      <c r="J13" s="8"/>
      <c r="K13" s="8"/>
    </row>
    <row r="14" spans="1:11" s="9" customFormat="1">
      <c r="A14" s="7"/>
      <c r="B14" s="11" t="s">
        <v>72</v>
      </c>
      <c r="C14" s="55" t="s">
        <v>10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4"/>
      <c r="J14" s="15"/>
      <c r="K14" s="15"/>
    </row>
    <row r="15" spans="1:11" s="9" customFormat="1">
      <c r="A15" s="10"/>
      <c r="B15" s="118" t="s">
        <v>16</v>
      </c>
      <c r="C15" s="116"/>
      <c r="D15" s="116"/>
      <c r="E15" s="116"/>
      <c r="F15" s="116"/>
      <c r="G15" s="116"/>
      <c r="H15" s="116"/>
      <c r="I15" s="117"/>
      <c r="J15" s="8"/>
      <c r="K15" s="8"/>
    </row>
    <row r="16" spans="1:11" s="9" customFormat="1">
      <c r="A16" s="7"/>
      <c r="B16" s="11" t="s">
        <v>12</v>
      </c>
      <c r="C16" s="55" t="s">
        <v>10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3"/>
      <c r="J16" s="8"/>
      <c r="K16" s="8"/>
    </row>
    <row r="17" spans="1:11" s="9" customFormat="1">
      <c r="A17" s="7"/>
      <c r="B17" s="11" t="s">
        <v>59</v>
      </c>
      <c r="C17" s="55" t="s">
        <v>10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1"/>
      <c r="J17" s="15"/>
      <c r="K17" s="15"/>
    </row>
    <row r="18" spans="1:11" s="9" customFormat="1">
      <c r="A18" s="7"/>
      <c r="B18" s="118" t="s">
        <v>17</v>
      </c>
      <c r="C18" s="116"/>
      <c r="D18" s="116"/>
      <c r="E18" s="116"/>
      <c r="F18" s="116"/>
      <c r="G18" s="116"/>
      <c r="H18" s="116"/>
      <c r="I18" s="117"/>
      <c r="J18" s="15"/>
      <c r="K18" s="15"/>
    </row>
    <row r="19" spans="1:11" s="9" customFormat="1">
      <c r="A19" s="10"/>
      <c r="B19" s="118" t="s">
        <v>18</v>
      </c>
      <c r="C19" s="116"/>
      <c r="D19" s="116"/>
      <c r="E19" s="116"/>
      <c r="F19" s="116"/>
      <c r="G19" s="116"/>
      <c r="H19" s="116"/>
      <c r="I19" s="117"/>
      <c r="J19" s="15"/>
      <c r="K19" s="15"/>
    </row>
    <row r="20" spans="1:11" s="9" customFormat="1">
      <c r="A20" s="7"/>
      <c r="B20" s="16" t="s">
        <v>9</v>
      </c>
      <c r="C20" s="17" t="s">
        <v>10</v>
      </c>
      <c r="D20" s="17">
        <v>0</v>
      </c>
      <c r="E20" s="18">
        <v>0</v>
      </c>
      <c r="F20" s="18">
        <v>0</v>
      </c>
      <c r="G20" s="18">
        <v>0</v>
      </c>
      <c r="H20" s="18">
        <v>0</v>
      </c>
      <c r="I20" s="19"/>
      <c r="J20" s="15"/>
      <c r="K20" s="15"/>
    </row>
    <row r="21" spans="1:11" s="9" customFormat="1">
      <c r="A21" s="7"/>
      <c r="B21" s="118" t="s">
        <v>19</v>
      </c>
      <c r="C21" s="116"/>
      <c r="D21" s="116"/>
      <c r="E21" s="116"/>
      <c r="F21" s="116"/>
      <c r="G21" s="116"/>
      <c r="H21" s="116"/>
      <c r="I21" s="117"/>
      <c r="J21" s="15"/>
      <c r="K21" s="15"/>
    </row>
    <row r="22" spans="1:11" s="9" customFormat="1">
      <c r="A22" s="7"/>
      <c r="B22" s="16" t="s">
        <v>9</v>
      </c>
      <c r="C22" s="17" t="s">
        <v>10</v>
      </c>
      <c r="D22" s="17">
        <v>0</v>
      </c>
      <c r="E22" s="18">
        <v>0</v>
      </c>
      <c r="F22" s="18">
        <v>0</v>
      </c>
      <c r="G22" s="18">
        <v>0</v>
      </c>
      <c r="H22" s="18">
        <v>0</v>
      </c>
      <c r="I22" s="19"/>
      <c r="J22" s="15"/>
      <c r="K22" s="15"/>
    </row>
    <row r="23" spans="1:11" s="9" customFormat="1">
      <c r="A23" s="7"/>
      <c r="B23" s="118" t="s">
        <v>20</v>
      </c>
      <c r="C23" s="116"/>
      <c r="D23" s="116"/>
      <c r="E23" s="116"/>
      <c r="F23" s="116"/>
      <c r="G23" s="116"/>
      <c r="H23" s="116"/>
      <c r="I23" s="117"/>
      <c r="J23" s="15"/>
      <c r="K23" s="15"/>
    </row>
    <row r="24" spans="1:11" s="9" customFormat="1">
      <c r="A24" s="7"/>
      <c r="B24" s="118" t="s">
        <v>21</v>
      </c>
      <c r="C24" s="116"/>
      <c r="D24" s="116"/>
      <c r="E24" s="116"/>
      <c r="F24" s="116"/>
      <c r="G24" s="116"/>
      <c r="H24" s="116"/>
      <c r="I24" s="117"/>
      <c r="J24" s="15"/>
      <c r="K24" s="15"/>
    </row>
    <row r="25" spans="1:11" s="23" customFormat="1" ht="25.5" customHeight="1">
      <c r="A25" s="7"/>
      <c r="B25" s="91" t="s">
        <v>179</v>
      </c>
      <c r="C25" s="105" t="s">
        <v>10</v>
      </c>
      <c r="D25" s="18">
        <v>1.9E-2</v>
      </c>
      <c r="E25" s="18">
        <v>472.66399999999999</v>
      </c>
      <c r="F25" s="18">
        <v>105.762</v>
      </c>
      <c r="G25" s="18">
        <v>0</v>
      </c>
      <c r="H25" s="18">
        <f>SUM(E25:G25)</f>
        <v>578.42599999999993</v>
      </c>
      <c r="I25" s="21">
        <v>42977</v>
      </c>
      <c r="J25" s="104" t="s">
        <v>96</v>
      </c>
      <c r="K25" s="104"/>
    </row>
    <row r="26" spans="1:11" s="9" customFormat="1">
      <c r="A26" s="7"/>
      <c r="B26" s="20" t="s">
        <v>42</v>
      </c>
      <c r="C26" s="105" t="s">
        <v>10</v>
      </c>
      <c r="D26" s="105">
        <f t="shared" ref="D26:F27" si="0">SUM(D25)</f>
        <v>1.9E-2</v>
      </c>
      <c r="E26" s="12">
        <f t="shared" si="0"/>
        <v>472.66399999999999</v>
      </c>
      <c r="F26" s="12">
        <f t="shared" si="0"/>
        <v>105.762</v>
      </c>
      <c r="G26" s="12">
        <v>0</v>
      </c>
      <c r="H26" s="12">
        <f>SUM(H25)</f>
        <v>578.42599999999993</v>
      </c>
      <c r="I26" s="17"/>
      <c r="J26" s="15"/>
      <c r="K26" s="15" t="s">
        <v>192</v>
      </c>
    </row>
    <row r="27" spans="1:11" s="9" customFormat="1">
      <c r="A27" s="7"/>
      <c r="B27" s="20" t="s">
        <v>73</v>
      </c>
      <c r="C27" s="105" t="s">
        <v>10</v>
      </c>
      <c r="D27" s="105">
        <f t="shared" si="0"/>
        <v>1.9E-2</v>
      </c>
      <c r="E27" s="12">
        <f t="shared" si="0"/>
        <v>472.66399999999999</v>
      </c>
      <c r="F27" s="12">
        <f t="shared" si="0"/>
        <v>105.762</v>
      </c>
      <c r="G27" s="12">
        <v>0</v>
      </c>
      <c r="H27" s="12">
        <f>SUM(E27:G27)</f>
        <v>578.42599999999993</v>
      </c>
      <c r="I27" s="21"/>
      <c r="J27" s="15"/>
      <c r="K27" s="15" t="s">
        <v>192</v>
      </c>
    </row>
    <row r="28" spans="1:11" s="9" customFormat="1">
      <c r="A28" s="7"/>
      <c r="B28" s="119" t="s">
        <v>22</v>
      </c>
      <c r="C28" s="119"/>
      <c r="D28" s="119"/>
      <c r="E28" s="119"/>
      <c r="F28" s="119"/>
      <c r="G28" s="119"/>
      <c r="H28" s="119"/>
      <c r="I28" s="119"/>
      <c r="J28" s="15"/>
      <c r="K28" s="15"/>
    </row>
    <row r="29" spans="1:11" s="23" customFormat="1" ht="25.5" customHeight="1">
      <c r="A29" s="7"/>
      <c r="B29" s="91" t="s">
        <v>115</v>
      </c>
      <c r="C29" s="17" t="s">
        <v>11</v>
      </c>
      <c r="D29" s="18"/>
      <c r="E29" s="18">
        <v>0</v>
      </c>
      <c r="F29" s="18">
        <v>121.361</v>
      </c>
      <c r="G29" s="18">
        <v>0</v>
      </c>
      <c r="H29" s="18">
        <f>SUM(E29:G29)</f>
        <v>121.361</v>
      </c>
      <c r="I29" s="21">
        <v>42977</v>
      </c>
      <c r="J29" s="104" t="s">
        <v>96</v>
      </c>
      <c r="K29" s="9" t="s">
        <v>193</v>
      </c>
    </row>
    <row r="30" spans="1:11" s="23" customFormat="1" ht="50.25" customHeight="1">
      <c r="A30" s="7"/>
      <c r="B30" s="91" t="s">
        <v>189</v>
      </c>
      <c r="C30" s="17" t="s">
        <v>10</v>
      </c>
      <c r="D30" s="18">
        <v>1.28</v>
      </c>
      <c r="E30" s="18">
        <v>0</v>
      </c>
      <c r="F30" s="18">
        <v>0</v>
      </c>
      <c r="G30" s="18">
        <v>588.6</v>
      </c>
      <c r="H30" s="18">
        <f>SUM(E30:G30)</f>
        <v>588.6</v>
      </c>
      <c r="I30" s="21">
        <v>42977</v>
      </c>
      <c r="J30" s="22" t="s">
        <v>95</v>
      </c>
      <c r="K30" s="22"/>
    </row>
    <row r="31" spans="1:11" s="23" customFormat="1">
      <c r="A31" s="7"/>
      <c r="B31" s="11" t="s">
        <v>12</v>
      </c>
      <c r="C31" s="105"/>
      <c r="D31" s="12">
        <f>SUM(D30:D30)</f>
        <v>1.28</v>
      </c>
      <c r="E31" s="12">
        <f>SUM(E30:E30)</f>
        <v>0</v>
      </c>
      <c r="F31" s="12">
        <f>SUM(F30:F30)</f>
        <v>0</v>
      </c>
      <c r="G31" s="12">
        <f>SUM(G30:G30)</f>
        <v>588.6</v>
      </c>
      <c r="H31" s="12">
        <f>SUM(H30:H30)</f>
        <v>588.6</v>
      </c>
      <c r="I31" s="13"/>
      <c r="J31" s="99"/>
      <c r="K31" s="99"/>
    </row>
    <row r="32" spans="1:11" s="9" customFormat="1" ht="18" customHeight="1">
      <c r="A32" s="7"/>
      <c r="B32" s="20" t="s">
        <v>74</v>
      </c>
      <c r="C32" s="105" t="s">
        <v>10</v>
      </c>
      <c r="D32" s="12">
        <f>SUM(D31)</f>
        <v>1.28</v>
      </c>
      <c r="E32" s="12">
        <f>SUM(E31)</f>
        <v>0</v>
      </c>
      <c r="F32" s="12">
        <f>SUM(F31)</f>
        <v>0</v>
      </c>
      <c r="G32" s="12">
        <f>SUM(G31)</f>
        <v>588.6</v>
      </c>
      <c r="H32" s="12">
        <f>SUM(E32:G32)</f>
        <v>588.6</v>
      </c>
      <c r="I32" s="17"/>
      <c r="J32" s="99"/>
      <c r="K32" s="99"/>
    </row>
    <row r="33" spans="1:12" s="28" customFormat="1">
      <c r="A33" s="26"/>
      <c r="B33" s="118" t="s">
        <v>186</v>
      </c>
      <c r="C33" s="116"/>
      <c r="D33" s="116"/>
      <c r="E33" s="116"/>
      <c r="F33" s="116"/>
      <c r="G33" s="116"/>
      <c r="H33" s="116"/>
      <c r="I33" s="117"/>
      <c r="J33" s="8"/>
      <c r="K33" s="8"/>
      <c r="L33" s="27"/>
    </row>
    <row r="34" spans="1:12" s="28" customFormat="1" ht="31.5">
      <c r="A34" s="26"/>
      <c r="B34" s="108" t="s">
        <v>188</v>
      </c>
      <c r="C34" s="17" t="s">
        <v>11</v>
      </c>
      <c r="D34" s="18">
        <v>1</v>
      </c>
      <c r="E34" s="18">
        <v>0</v>
      </c>
      <c r="F34" s="18">
        <v>360</v>
      </c>
      <c r="G34" s="18">
        <v>0</v>
      </c>
      <c r="H34" s="18">
        <f>SUM(E34:G34)</f>
        <v>360</v>
      </c>
      <c r="I34" s="21">
        <v>42825</v>
      </c>
      <c r="J34" s="104" t="s">
        <v>96</v>
      </c>
      <c r="K34" s="9" t="s">
        <v>193</v>
      </c>
    </row>
    <row r="35" spans="1:12" s="28" customFormat="1">
      <c r="A35" s="26"/>
      <c r="B35" s="11" t="s">
        <v>187</v>
      </c>
      <c r="C35" s="105"/>
      <c r="D35" s="12"/>
      <c r="E35" s="12">
        <f>SUM(E34:E34)</f>
        <v>0</v>
      </c>
      <c r="F35" s="12">
        <f>SUM(F34:F34)</f>
        <v>360</v>
      </c>
      <c r="G35" s="12">
        <f>SUM(G34:G34)</f>
        <v>0</v>
      </c>
      <c r="H35" s="12">
        <f>SUM(E35:G35)</f>
        <v>360</v>
      </c>
      <c r="I35" s="11"/>
      <c r="J35" s="8"/>
      <c r="K35" s="8"/>
      <c r="L35" s="27"/>
    </row>
    <row r="36" spans="1:12" s="9" customFormat="1" ht="18" customHeight="1">
      <c r="A36" s="7"/>
      <c r="B36" s="11" t="s">
        <v>23</v>
      </c>
      <c r="C36" s="105" t="s">
        <v>10</v>
      </c>
      <c r="D36" s="12">
        <f>SUM(D27+D32)</f>
        <v>1.2989999999999999</v>
      </c>
      <c r="E36" s="12">
        <f>SUM(E27+E32+E35)</f>
        <v>472.66399999999999</v>
      </c>
      <c r="F36" s="12">
        <f>SUM(F27+F32+F35)</f>
        <v>465.762</v>
      </c>
      <c r="G36" s="12">
        <f>+G32+G27+G17+G20+G22+G14</f>
        <v>588.6</v>
      </c>
      <c r="H36" s="12">
        <f>SUM(H14+H17+H20+H22+H32)</f>
        <v>588.6</v>
      </c>
      <c r="I36" s="19"/>
      <c r="J36" s="15"/>
      <c r="K36" s="15"/>
    </row>
    <row r="37" spans="1:12" s="9" customFormat="1">
      <c r="A37" s="7"/>
      <c r="B37" s="119" t="s">
        <v>24</v>
      </c>
      <c r="C37" s="119"/>
      <c r="D37" s="119"/>
      <c r="E37" s="119"/>
      <c r="F37" s="119"/>
      <c r="G37" s="119"/>
      <c r="H37" s="119"/>
      <c r="I37" s="119"/>
      <c r="J37" s="15"/>
      <c r="K37" s="15"/>
    </row>
    <row r="38" spans="1:12" s="23" customFormat="1" ht="18.75" customHeight="1">
      <c r="A38" s="10"/>
      <c r="B38" s="16" t="s">
        <v>171</v>
      </c>
      <c r="C38" s="17" t="s">
        <v>11</v>
      </c>
      <c r="D38" s="18">
        <v>1</v>
      </c>
      <c r="E38" s="18">
        <v>0</v>
      </c>
      <c r="F38" s="18">
        <v>0</v>
      </c>
      <c r="G38" s="18">
        <v>193.006</v>
      </c>
      <c r="H38" s="18">
        <f>SUM(E38:G38)</f>
        <v>193.006</v>
      </c>
      <c r="I38" s="21">
        <v>42613</v>
      </c>
      <c r="J38" s="22" t="s">
        <v>95</v>
      </c>
      <c r="K38" s="22"/>
    </row>
    <row r="39" spans="1:12" s="23" customFormat="1" ht="33.75" customHeight="1">
      <c r="A39" s="10"/>
      <c r="B39" s="16" t="s">
        <v>172</v>
      </c>
      <c r="C39" s="17" t="s">
        <v>11</v>
      </c>
      <c r="D39" s="18">
        <v>1</v>
      </c>
      <c r="E39" s="18">
        <v>0</v>
      </c>
      <c r="F39" s="18">
        <v>0</v>
      </c>
      <c r="G39" s="18">
        <v>193</v>
      </c>
      <c r="H39" s="18">
        <f>SUM(E39:G39)</f>
        <v>193</v>
      </c>
      <c r="I39" s="21">
        <v>42613</v>
      </c>
      <c r="J39" s="22" t="s">
        <v>95</v>
      </c>
      <c r="K39" s="22"/>
    </row>
    <row r="40" spans="1:12" s="9" customFormat="1">
      <c r="A40" s="7"/>
      <c r="B40" s="20" t="s">
        <v>12</v>
      </c>
      <c r="C40" s="105"/>
      <c r="D40" s="105">
        <f>SUM(D38:D39)</f>
        <v>2</v>
      </c>
      <c r="E40" s="105">
        <f>SUM(E38:E39)</f>
        <v>0</v>
      </c>
      <c r="F40" s="105">
        <f>SUM(F38:F39)</f>
        <v>0</v>
      </c>
      <c r="G40" s="12">
        <f>SUM(G38:G39)</f>
        <v>386.00599999999997</v>
      </c>
      <c r="H40" s="12">
        <f>SUM(H38:H39)</f>
        <v>386.00599999999997</v>
      </c>
      <c r="I40" s="13"/>
      <c r="J40" s="15"/>
      <c r="K40" s="15"/>
    </row>
    <row r="41" spans="1:12" s="9" customFormat="1" ht="18.75" customHeight="1">
      <c r="A41" s="7"/>
      <c r="B41" s="11" t="s">
        <v>66</v>
      </c>
      <c r="C41" s="105" t="s">
        <v>11</v>
      </c>
      <c r="D41" s="105">
        <f>SUM(D40)</f>
        <v>2</v>
      </c>
      <c r="E41" s="12">
        <v>0</v>
      </c>
      <c r="F41" s="12">
        <f>SUM(F40)</f>
        <v>0</v>
      </c>
      <c r="G41" s="12">
        <f>SUM(G40)</f>
        <v>386.00599999999997</v>
      </c>
      <c r="H41" s="12">
        <f>SUM(E41:G41)</f>
        <v>386.00599999999997</v>
      </c>
      <c r="I41" s="19"/>
      <c r="J41" s="15"/>
      <c r="K41" s="15"/>
    </row>
    <row r="42" spans="1:12" s="9" customFormat="1">
      <c r="A42" s="7"/>
      <c r="B42" s="118" t="s">
        <v>25</v>
      </c>
      <c r="C42" s="116"/>
      <c r="D42" s="116"/>
      <c r="E42" s="116"/>
      <c r="F42" s="116"/>
      <c r="G42" s="116"/>
      <c r="H42" s="116"/>
      <c r="I42" s="117"/>
      <c r="J42" s="15"/>
      <c r="K42" s="15"/>
    </row>
    <row r="43" spans="1:12" s="23" customFormat="1" ht="18" customHeight="1">
      <c r="A43" s="10"/>
      <c r="B43" s="16"/>
      <c r="C43" s="17" t="s">
        <v>11</v>
      </c>
      <c r="D43" s="18"/>
      <c r="E43" s="18">
        <v>0</v>
      </c>
      <c r="F43" s="18">
        <v>0</v>
      </c>
      <c r="G43" s="18"/>
      <c r="H43" s="18">
        <f>SUM(E43:G43)</f>
        <v>0</v>
      </c>
      <c r="I43" s="21"/>
      <c r="J43" s="22"/>
      <c r="K43" s="22"/>
    </row>
    <row r="44" spans="1:12" s="23" customFormat="1" ht="21" customHeight="1">
      <c r="A44" s="10"/>
      <c r="B44" s="16"/>
      <c r="C44" s="17" t="s">
        <v>11</v>
      </c>
      <c r="D44" s="18"/>
      <c r="E44" s="18">
        <v>0</v>
      </c>
      <c r="F44" s="18">
        <v>0</v>
      </c>
      <c r="G44" s="18"/>
      <c r="H44" s="18">
        <f>SUM(E44:G44)</f>
        <v>0</v>
      </c>
      <c r="I44" s="21"/>
      <c r="J44" s="22"/>
      <c r="K44" s="22"/>
    </row>
    <row r="45" spans="1:12" s="9" customFormat="1">
      <c r="A45" s="7"/>
      <c r="B45" s="20" t="s">
        <v>12</v>
      </c>
      <c r="C45" s="105"/>
      <c r="D45" s="105">
        <f>SUM(D43:D44)</f>
        <v>0</v>
      </c>
      <c r="E45" s="12">
        <v>0</v>
      </c>
      <c r="F45" s="12">
        <v>0</v>
      </c>
      <c r="G45" s="12">
        <f>SUM(G43:G44)</f>
        <v>0</v>
      </c>
      <c r="H45" s="12">
        <f>SUM(H43:H44)</f>
        <v>0</v>
      </c>
      <c r="I45" s="13"/>
      <c r="J45" s="15"/>
      <c r="K45" s="15"/>
    </row>
    <row r="46" spans="1:12" s="9" customFormat="1" ht="20.25" customHeight="1">
      <c r="A46" s="7"/>
      <c r="B46" s="11" t="s">
        <v>67</v>
      </c>
      <c r="C46" s="105" t="s">
        <v>11</v>
      </c>
      <c r="D46" s="105">
        <f>SUM(D45)</f>
        <v>0</v>
      </c>
      <c r="E46" s="12">
        <v>0</v>
      </c>
      <c r="F46" s="12">
        <v>0</v>
      </c>
      <c r="G46" s="12">
        <f>SUM(G45)</f>
        <v>0</v>
      </c>
      <c r="H46" s="12">
        <f>SUM(E46:G46)</f>
        <v>0</v>
      </c>
      <c r="I46" s="19"/>
      <c r="J46" s="15"/>
      <c r="K46" s="15"/>
    </row>
    <row r="47" spans="1:12" s="9" customFormat="1">
      <c r="A47" s="7"/>
      <c r="B47" s="116" t="s">
        <v>26</v>
      </c>
      <c r="C47" s="116"/>
      <c r="D47" s="116"/>
      <c r="E47" s="116"/>
      <c r="F47" s="116"/>
      <c r="G47" s="116"/>
      <c r="H47" s="116"/>
      <c r="I47" s="117"/>
      <c r="J47" s="15"/>
      <c r="K47" s="15"/>
    </row>
    <row r="48" spans="1:12" s="9" customFormat="1">
      <c r="A48" s="7"/>
      <c r="B48" s="118" t="s">
        <v>27</v>
      </c>
      <c r="C48" s="116"/>
      <c r="D48" s="116"/>
      <c r="E48" s="116"/>
      <c r="F48" s="116"/>
      <c r="G48" s="116"/>
      <c r="H48" s="116"/>
      <c r="I48" s="117"/>
      <c r="J48" s="15"/>
      <c r="K48" s="15"/>
    </row>
    <row r="49" spans="1:11" s="9" customFormat="1">
      <c r="A49" s="7"/>
      <c r="B49" s="20" t="s">
        <v>12</v>
      </c>
      <c r="C49" s="105" t="s">
        <v>10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05"/>
      <c r="J49" s="15"/>
      <c r="K49" s="15"/>
    </row>
    <row r="50" spans="1:11" s="9" customFormat="1">
      <c r="A50" s="7"/>
      <c r="B50" s="20" t="s">
        <v>75</v>
      </c>
      <c r="C50" s="105"/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05"/>
      <c r="J50" s="15"/>
      <c r="K50" s="15"/>
    </row>
    <row r="51" spans="1:11" s="9" customFormat="1" ht="19.5" customHeight="1">
      <c r="A51" s="24"/>
      <c r="B51" s="120" t="s">
        <v>28</v>
      </c>
      <c r="C51" s="121"/>
      <c r="D51" s="121"/>
      <c r="E51" s="121"/>
      <c r="F51" s="121"/>
      <c r="G51" s="121"/>
      <c r="H51" s="121"/>
      <c r="I51" s="122"/>
      <c r="J51" s="15"/>
      <c r="K51" s="15"/>
    </row>
    <row r="52" spans="1:11" s="9" customFormat="1">
      <c r="A52" s="7"/>
      <c r="B52" s="11" t="s">
        <v>170</v>
      </c>
      <c r="C52" s="17" t="s">
        <v>10</v>
      </c>
      <c r="D52" s="17">
        <v>0</v>
      </c>
      <c r="E52" s="18">
        <v>0</v>
      </c>
      <c r="F52" s="18">
        <v>0</v>
      </c>
      <c r="G52" s="18">
        <v>0</v>
      </c>
      <c r="H52" s="18">
        <v>0</v>
      </c>
      <c r="I52" s="16"/>
      <c r="J52" s="15"/>
      <c r="K52" s="15"/>
    </row>
    <row r="53" spans="1:11" s="25" customFormat="1" ht="18.75" customHeight="1">
      <c r="A53" s="7"/>
      <c r="B53" s="118" t="s">
        <v>29</v>
      </c>
      <c r="C53" s="116"/>
      <c r="D53" s="116"/>
      <c r="E53" s="116"/>
      <c r="F53" s="116"/>
      <c r="G53" s="116"/>
      <c r="H53" s="116"/>
      <c r="I53" s="117"/>
      <c r="J53" s="15"/>
      <c r="K53" s="15"/>
    </row>
    <row r="54" spans="1:11" s="25" customFormat="1">
      <c r="A54" s="7"/>
      <c r="B54" s="20" t="s">
        <v>12</v>
      </c>
      <c r="C54" s="105" t="s">
        <v>10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7"/>
      <c r="J54" s="15"/>
      <c r="K54" s="15"/>
    </row>
    <row r="55" spans="1:11" s="25" customFormat="1">
      <c r="A55" s="7"/>
      <c r="B55" s="20" t="s">
        <v>76</v>
      </c>
      <c r="C55" s="105" t="s">
        <v>10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7"/>
      <c r="J55" s="15"/>
      <c r="K55" s="15"/>
    </row>
    <row r="56" spans="1:11" s="9" customFormat="1" ht="19.5" customHeight="1">
      <c r="A56" s="10"/>
      <c r="B56" s="123" t="s">
        <v>30</v>
      </c>
      <c r="C56" s="124"/>
      <c r="D56" s="124"/>
      <c r="E56" s="124"/>
      <c r="F56" s="124"/>
      <c r="G56" s="124"/>
      <c r="H56" s="124"/>
      <c r="I56" s="125"/>
      <c r="J56" s="15"/>
      <c r="K56" s="15"/>
    </row>
    <row r="57" spans="1:11" s="9" customFormat="1">
      <c r="A57" s="10"/>
      <c r="B57" s="20" t="s">
        <v>12</v>
      </c>
      <c r="C57" s="105" t="s">
        <v>10</v>
      </c>
      <c r="D57" s="105">
        <v>0</v>
      </c>
      <c r="E57" s="12">
        <v>0</v>
      </c>
      <c r="F57" s="12">
        <v>0</v>
      </c>
      <c r="G57" s="12">
        <v>0</v>
      </c>
      <c r="H57" s="12">
        <v>0</v>
      </c>
      <c r="I57" s="13"/>
      <c r="J57" s="15"/>
      <c r="K57" s="15"/>
    </row>
    <row r="58" spans="1:11" s="9" customFormat="1">
      <c r="A58" s="10"/>
      <c r="B58" s="20" t="s">
        <v>77</v>
      </c>
      <c r="C58" s="105"/>
      <c r="D58" s="105">
        <v>0</v>
      </c>
      <c r="E58" s="12">
        <v>0</v>
      </c>
      <c r="F58" s="12">
        <v>0</v>
      </c>
      <c r="G58" s="12">
        <v>0</v>
      </c>
      <c r="H58" s="12">
        <v>0</v>
      </c>
      <c r="I58" s="105"/>
      <c r="J58" s="15"/>
      <c r="K58" s="15"/>
    </row>
    <row r="59" spans="1:11" s="9" customFormat="1" ht="18.75" customHeight="1">
      <c r="A59" s="10"/>
      <c r="B59" s="118" t="s">
        <v>31</v>
      </c>
      <c r="C59" s="116"/>
      <c r="D59" s="116"/>
      <c r="E59" s="116"/>
      <c r="F59" s="116"/>
      <c r="G59" s="116"/>
      <c r="H59" s="116"/>
      <c r="I59" s="117"/>
      <c r="J59" s="15"/>
      <c r="K59" s="15"/>
    </row>
    <row r="60" spans="1:11" s="9" customFormat="1" ht="36.75" customHeight="1">
      <c r="A60" s="10"/>
      <c r="B60" s="109" t="s">
        <v>132</v>
      </c>
      <c r="C60" s="18" t="s">
        <v>10</v>
      </c>
      <c r="D60" s="18">
        <v>0.12</v>
      </c>
      <c r="E60" s="18">
        <v>692.649</v>
      </c>
      <c r="F60" s="18">
        <v>36.454999999999998</v>
      </c>
      <c r="G60" s="17">
        <v>0</v>
      </c>
      <c r="H60" s="18">
        <f>SUM(E60:G60)</f>
        <v>729.10400000000004</v>
      </c>
      <c r="I60" s="21">
        <v>42946</v>
      </c>
      <c r="J60" s="104" t="s">
        <v>96</v>
      </c>
      <c r="K60" s="103" t="s">
        <v>192</v>
      </c>
    </row>
    <row r="61" spans="1:11" s="9" customFormat="1">
      <c r="A61" s="7"/>
      <c r="B61" s="11" t="s">
        <v>142</v>
      </c>
      <c r="C61" s="105" t="s">
        <v>10</v>
      </c>
      <c r="D61" s="12">
        <f>SUM(D60)</f>
        <v>0.12</v>
      </c>
      <c r="E61" s="12">
        <f t="shared" ref="E61:G61" si="1">SUM(E60)</f>
        <v>692.649</v>
      </c>
      <c r="F61" s="12">
        <f t="shared" si="1"/>
        <v>36.454999999999998</v>
      </c>
      <c r="G61" s="12">
        <f t="shared" si="1"/>
        <v>0</v>
      </c>
      <c r="H61" s="12">
        <f>SUM(E61:G61)</f>
        <v>729.10400000000004</v>
      </c>
      <c r="I61" s="16"/>
      <c r="J61" s="15"/>
      <c r="K61" s="103" t="s">
        <v>194</v>
      </c>
    </row>
    <row r="62" spans="1:11" s="9" customFormat="1" ht="16.5" customHeight="1">
      <c r="A62" s="10"/>
      <c r="B62" s="118" t="s">
        <v>32</v>
      </c>
      <c r="C62" s="116"/>
      <c r="D62" s="116"/>
      <c r="E62" s="116"/>
      <c r="F62" s="116"/>
      <c r="G62" s="116"/>
      <c r="H62" s="116"/>
      <c r="I62" s="117"/>
      <c r="J62" s="15"/>
      <c r="K62" s="15"/>
    </row>
    <row r="63" spans="1:11" s="23" customFormat="1" ht="35.25" customHeight="1">
      <c r="A63" s="7"/>
      <c r="B63" s="91" t="s">
        <v>191</v>
      </c>
      <c r="C63" s="105" t="s">
        <v>10</v>
      </c>
      <c r="D63" s="18">
        <v>1.9E-2</v>
      </c>
      <c r="E63" s="18">
        <v>0</v>
      </c>
      <c r="F63" s="18">
        <v>0</v>
      </c>
      <c r="G63" s="18">
        <v>0</v>
      </c>
      <c r="H63" s="18">
        <f>SUM(E63:G63)</f>
        <v>0</v>
      </c>
      <c r="I63" s="21">
        <v>42977</v>
      </c>
      <c r="J63" s="104" t="s">
        <v>96</v>
      </c>
      <c r="K63" s="104"/>
    </row>
    <row r="64" spans="1:11" s="23" customFormat="1" ht="51.75" customHeight="1">
      <c r="A64" s="7"/>
      <c r="B64" s="91" t="s">
        <v>190</v>
      </c>
      <c r="C64" s="17" t="s">
        <v>10</v>
      </c>
      <c r="D64" s="18">
        <v>1.28</v>
      </c>
      <c r="E64" s="18">
        <v>0</v>
      </c>
      <c r="F64" s="18">
        <v>0</v>
      </c>
      <c r="G64" s="18">
        <v>0</v>
      </c>
      <c r="H64" s="18">
        <f>SUM(E64:G64)</f>
        <v>0</v>
      </c>
      <c r="I64" s="21">
        <v>42977</v>
      </c>
      <c r="J64" s="22" t="s">
        <v>95</v>
      </c>
      <c r="K64" s="22"/>
    </row>
    <row r="65" spans="1:12" s="23" customFormat="1" ht="16.5" customHeight="1">
      <c r="A65" s="10"/>
      <c r="B65" s="16" t="s">
        <v>174</v>
      </c>
      <c r="C65" s="17" t="s">
        <v>175</v>
      </c>
      <c r="D65" s="18">
        <v>44</v>
      </c>
      <c r="E65" s="18">
        <v>0</v>
      </c>
      <c r="F65" s="18">
        <v>0</v>
      </c>
      <c r="G65" s="18">
        <v>588.6</v>
      </c>
      <c r="H65" s="18">
        <f>SUM(E65:G65)</f>
        <v>588.6</v>
      </c>
      <c r="I65" s="21">
        <v>42978</v>
      </c>
      <c r="J65" s="22" t="s">
        <v>95</v>
      </c>
      <c r="K65" s="22"/>
    </row>
    <row r="66" spans="1:12" s="28" customFormat="1">
      <c r="A66" s="26"/>
      <c r="B66" s="11" t="s">
        <v>173</v>
      </c>
      <c r="C66" s="105" t="s">
        <v>10</v>
      </c>
      <c r="D66" s="12">
        <f>SUM(D63:D64)</f>
        <v>1.2989999999999999</v>
      </c>
      <c r="E66" s="12">
        <f>SUM(E65:E65)</f>
        <v>0</v>
      </c>
      <c r="F66" s="12">
        <f>SUM(F65:F65)</f>
        <v>0</v>
      </c>
      <c r="G66" s="12">
        <f>SUM(G65:G65)</f>
        <v>588.6</v>
      </c>
      <c r="H66" s="12">
        <f>SUM(H65:H65)</f>
        <v>588.6</v>
      </c>
      <c r="I66" s="11"/>
      <c r="J66" s="8"/>
      <c r="K66" s="8"/>
      <c r="L66" s="27"/>
    </row>
    <row r="67" spans="1:12" s="28" customFormat="1">
      <c r="A67" s="26"/>
      <c r="B67" s="118" t="s">
        <v>139</v>
      </c>
      <c r="C67" s="116"/>
      <c r="D67" s="116"/>
      <c r="E67" s="116"/>
      <c r="F67" s="116"/>
      <c r="G67" s="116"/>
      <c r="H67" s="116"/>
      <c r="I67" s="117"/>
      <c r="J67" s="8"/>
      <c r="K67" s="8"/>
      <c r="L67" s="27"/>
    </row>
    <row r="68" spans="1:12" s="28" customFormat="1" ht="31.5">
      <c r="A68" s="26"/>
      <c r="B68" s="16" t="s">
        <v>133</v>
      </c>
      <c r="C68" s="17" t="s">
        <v>11</v>
      </c>
      <c r="D68" s="18">
        <v>1</v>
      </c>
      <c r="E68" s="18">
        <v>0</v>
      </c>
      <c r="F68" s="18">
        <v>125</v>
      </c>
      <c r="G68" s="18">
        <v>0</v>
      </c>
      <c r="H68" s="18">
        <f>SUM(E68:G68)</f>
        <v>125</v>
      </c>
      <c r="I68" s="21">
        <v>42825</v>
      </c>
      <c r="J68" s="104" t="s">
        <v>96</v>
      </c>
      <c r="K68" s="103" t="s">
        <v>193</v>
      </c>
    </row>
    <row r="69" spans="1:12" s="28" customFormat="1" ht="33.75" customHeight="1">
      <c r="A69" s="26"/>
      <c r="B69" s="16" t="s">
        <v>134</v>
      </c>
      <c r="C69" s="17" t="s">
        <v>11</v>
      </c>
      <c r="D69" s="18">
        <v>2</v>
      </c>
      <c r="E69" s="18">
        <v>0</v>
      </c>
      <c r="F69" s="18">
        <v>181.56100000000001</v>
      </c>
      <c r="G69" s="18">
        <v>0</v>
      </c>
      <c r="H69" s="18">
        <f>SUM(E69:G69)</f>
        <v>181.56100000000001</v>
      </c>
      <c r="I69" s="21">
        <v>42794</v>
      </c>
      <c r="J69" s="104" t="s">
        <v>96</v>
      </c>
      <c r="K69" s="103" t="s">
        <v>193</v>
      </c>
    </row>
    <row r="70" spans="1:12" s="28" customFormat="1">
      <c r="A70" s="26"/>
      <c r="B70" s="11" t="s">
        <v>68</v>
      </c>
      <c r="C70" s="105"/>
      <c r="D70" s="12">
        <f>SUM(D68:D69)</f>
        <v>3</v>
      </c>
      <c r="E70" s="12">
        <f t="shared" ref="E70:G70" si="2">SUM(E68:E69)</f>
        <v>0</v>
      </c>
      <c r="F70" s="12">
        <f t="shared" si="2"/>
        <v>306.56100000000004</v>
      </c>
      <c r="G70" s="12">
        <f t="shared" si="2"/>
        <v>0</v>
      </c>
      <c r="H70" s="12">
        <f>SUM(E70:G70)</f>
        <v>306.56100000000004</v>
      </c>
      <c r="I70" s="11"/>
      <c r="J70" s="8"/>
      <c r="K70" s="8"/>
      <c r="L70" s="27"/>
    </row>
    <row r="71" spans="1:12" s="9" customFormat="1" ht="21" customHeight="1">
      <c r="A71" s="7"/>
      <c r="B71" s="118" t="s">
        <v>135</v>
      </c>
      <c r="C71" s="116"/>
      <c r="D71" s="116"/>
      <c r="E71" s="116"/>
      <c r="F71" s="116"/>
      <c r="G71" s="116"/>
      <c r="H71" s="116"/>
      <c r="I71" s="117"/>
      <c r="J71" s="15"/>
      <c r="K71" s="15"/>
    </row>
    <row r="72" spans="1:12" s="23" customFormat="1">
      <c r="A72" s="10"/>
      <c r="B72" s="16" t="s">
        <v>137</v>
      </c>
      <c r="C72" s="17" t="s">
        <v>11</v>
      </c>
      <c r="D72" s="18">
        <v>1</v>
      </c>
      <c r="E72" s="18">
        <v>0</v>
      </c>
      <c r="F72" s="18">
        <v>0</v>
      </c>
      <c r="G72" s="18">
        <v>24.32</v>
      </c>
      <c r="H72" s="18">
        <f>SUM(E72:G72)</f>
        <v>24.32</v>
      </c>
      <c r="I72" s="21">
        <v>42978</v>
      </c>
      <c r="J72" s="22" t="s">
        <v>95</v>
      </c>
      <c r="K72" s="22"/>
    </row>
    <row r="73" spans="1:12" s="23" customFormat="1">
      <c r="A73" s="10"/>
      <c r="B73" s="16" t="s">
        <v>112</v>
      </c>
      <c r="C73" s="17" t="s">
        <v>113</v>
      </c>
      <c r="D73" s="18">
        <v>12</v>
      </c>
      <c r="E73" s="18">
        <v>0</v>
      </c>
      <c r="F73" s="18">
        <v>0</v>
      </c>
      <c r="G73" s="18">
        <v>50</v>
      </c>
      <c r="H73" s="18">
        <f>SUM(E73:G73)</f>
        <v>50</v>
      </c>
      <c r="I73" s="21">
        <v>42795</v>
      </c>
      <c r="J73" s="22" t="s">
        <v>95</v>
      </c>
      <c r="K73" s="22"/>
    </row>
    <row r="74" spans="1:12" s="23" customFormat="1">
      <c r="A74" s="10"/>
      <c r="B74" s="16" t="s">
        <v>114</v>
      </c>
      <c r="C74" s="17" t="s">
        <v>11</v>
      </c>
      <c r="D74" s="18">
        <v>1</v>
      </c>
      <c r="E74" s="18">
        <v>0</v>
      </c>
      <c r="F74" s="18">
        <v>0</v>
      </c>
      <c r="G74" s="18">
        <v>30</v>
      </c>
      <c r="H74" s="18">
        <f>SUM(E74:G74)</f>
        <v>30</v>
      </c>
      <c r="I74" s="21">
        <v>42856</v>
      </c>
      <c r="J74" s="22" t="s">
        <v>95</v>
      </c>
      <c r="K74" s="22"/>
    </row>
    <row r="75" spans="1:12" s="9" customFormat="1">
      <c r="A75" s="7"/>
      <c r="B75" s="20" t="s">
        <v>12</v>
      </c>
      <c r="C75" s="105" t="s">
        <v>85</v>
      </c>
      <c r="D75" s="105">
        <f>D72+D74</f>
        <v>2</v>
      </c>
      <c r="E75" s="12">
        <f>SUM(E72:E72)</f>
        <v>0</v>
      </c>
      <c r="F75" s="12">
        <f>SUM(F72:F72)</f>
        <v>0</v>
      </c>
      <c r="G75" s="12">
        <f>SUM(G72:G74)</f>
        <v>104.32</v>
      </c>
      <c r="H75" s="12">
        <f>SUM(H72:H74)</f>
        <v>104.32</v>
      </c>
      <c r="I75" s="21"/>
      <c r="J75" s="15"/>
      <c r="K75" s="15"/>
    </row>
    <row r="76" spans="1:12" s="9" customFormat="1">
      <c r="A76" s="7"/>
      <c r="B76" s="20" t="s">
        <v>136</v>
      </c>
      <c r="C76" s="105"/>
      <c r="D76" s="105">
        <f>SUM(D75)</f>
        <v>2</v>
      </c>
      <c r="E76" s="12">
        <f>SUM(E75)</f>
        <v>0</v>
      </c>
      <c r="F76" s="12">
        <f>SUM(F72:F72)</f>
        <v>0</v>
      </c>
      <c r="G76" s="12">
        <f>SUM(G75)</f>
        <v>104.32</v>
      </c>
      <c r="H76" s="12">
        <f>SUM(E76:G76)</f>
        <v>104.32</v>
      </c>
      <c r="I76" s="105"/>
      <c r="J76" s="15"/>
      <c r="K76" s="15"/>
    </row>
    <row r="77" spans="1:12" s="9" customFormat="1" ht="18.75" customHeight="1">
      <c r="A77" s="7"/>
      <c r="B77" s="118" t="s">
        <v>33</v>
      </c>
      <c r="C77" s="116"/>
      <c r="D77" s="116"/>
      <c r="E77" s="116"/>
      <c r="F77" s="116"/>
      <c r="G77" s="116"/>
      <c r="H77" s="116"/>
      <c r="I77" s="117"/>
      <c r="J77" s="15"/>
      <c r="K77" s="15"/>
    </row>
    <row r="78" spans="1:12" s="23" customFormat="1" ht="18" customHeight="1">
      <c r="A78" s="10"/>
      <c r="B78" s="16"/>
      <c r="C78" s="17" t="s">
        <v>11</v>
      </c>
      <c r="D78" s="18"/>
      <c r="E78" s="18">
        <v>0</v>
      </c>
      <c r="F78" s="18"/>
      <c r="G78" s="18">
        <v>0</v>
      </c>
      <c r="H78" s="18">
        <f>SUM(E78:G78)</f>
        <v>0</v>
      </c>
      <c r="I78" s="21"/>
      <c r="J78" s="22"/>
      <c r="K78" s="22"/>
    </row>
    <row r="79" spans="1:12" s="9" customFormat="1">
      <c r="A79" s="7"/>
      <c r="B79" s="20" t="s">
        <v>12</v>
      </c>
      <c r="C79" s="17" t="s">
        <v>11</v>
      </c>
      <c r="D79" s="105">
        <f>SUM(D78:D78)</f>
        <v>0</v>
      </c>
      <c r="E79" s="105">
        <v>0</v>
      </c>
      <c r="F79" s="105">
        <f>SUM(F78:F78)</f>
        <v>0</v>
      </c>
      <c r="G79" s="105">
        <v>0</v>
      </c>
      <c r="H79" s="105">
        <f>SUM(H78:H78)</f>
        <v>0</v>
      </c>
      <c r="I79" s="105"/>
      <c r="J79" s="15"/>
      <c r="K79" s="15"/>
    </row>
    <row r="80" spans="1:12" s="9" customFormat="1">
      <c r="A80" s="7"/>
      <c r="B80" s="20" t="s">
        <v>71</v>
      </c>
      <c r="C80" s="17"/>
      <c r="D80" s="105">
        <f>SUM(D79)</f>
        <v>0</v>
      </c>
      <c r="E80" s="12">
        <v>0</v>
      </c>
      <c r="F80" s="12">
        <f>SUM(F79)</f>
        <v>0</v>
      </c>
      <c r="G80" s="12">
        <v>0</v>
      </c>
      <c r="H80" s="12">
        <f>SUM(E80:G80)</f>
        <v>0</v>
      </c>
      <c r="I80" s="17"/>
      <c r="J80" s="15"/>
      <c r="K80" s="15"/>
    </row>
    <row r="81" spans="1:12" s="9" customFormat="1" ht="18" customHeight="1">
      <c r="A81" s="7"/>
      <c r="B81" s="118" t="s">
        <v>34</v>
      </c>
      <c r="C81" s="116"/>
      <c r="D81" s="116"/>
      <c r="E81" s="116"/>
      <c r="F81" s="116"/>
      <c r="G81" s="116"/>
      <c r="H81" s="116"/>
      <c r="I81" s="117"/>
      <c r="J81" s="15"/>
      <c r="K81" s="15"/>
    </row>
    <row r="82" spans="1:12" s="111" customFormat="1" ht="25.5" customHeight="1">
      <c r="A82" s="110"/>
      <c r="B82" s="69" t="s">
        <v>178</v>
      </c>
      <c r="C82" s="17" t="s">
        <v>10</v>
      </c>
      <c r="D82" s="18">
        <v>0.24</v>
      </c>
      <c r="E82" s="18">
        <v>1296.3869999999999</v>
      </c>
      <c r="F82" s="18">
        <v>68.230999999999995</v>
      </c>
      <c r="G82" s="18">
        <v>0</v>
      </c>
      <c r="H82" s="18">
        <f>SUM(E82:G82)</f>
        <v>1364.6179999999999</v>
      </c>
      <c r="I82" s="21">
        <v>42979</v>
      </c>
      <c r="J82" s="104" t="s">
        <v>96</v>
      </c>
      <c r="K82" s="103" t="s">
        <v>192</v>
      </c>
    </row>
    <row r="83" spans="1:12" s="23" customFormat="1" ht="25.5" customHeight="1">
      <c r="A83" s="10"/>
      <c r="B83" s="16" t="s">
        <v>105</v>
      </c>
      <c r="C83" s="17" t="s">
        <v>11</v>
      </c>
      <c r="D83" s="18">
        <v>10</v>
      </c>
      <c r="E83" s="18">
        <v>0</v>
      </c>
      <c r="F83" s="18">
        <v>0</v>
      </c>
      <c r="G83" s="18">
        <v>50</v>
      </c>
      <c r="H83" s="18">
        <f>SUM(E83:G83)</f>
        <v>50</v>
      </c>
      <c r="I83" s="21">
        <v>42978</v>
      </c>
      <c r="J83" s="22" t="s">
        <v>89</v>
      </c>
      <c r="K83" s="103" t="s">
        <v>192</v>
      </c>
      <c r="L83" s="9"/>
    </row>
    <row r="84" spans="1:12" s="9" customFormat="1">
      <c r="A84" s="7"/>
      <c r="B84" s="11" t="s">
        <v>9</v>
      </c>
      <c r="C84" s="17" t="s">
        <v>10</v>
      </c>
      <c r="D84" s="12">
        <f>SUM(D82)</f>
        <v>0.24</v>
      </c>
      <c r="E84" s="12">
        <f>SUM(E82:E83)</f>
        <v>1296.3869999999999</v>
      </c>
      <c r="F84" s="12">
        <f>SUM(F82:F83)</f>
        <v>68.230999999999995</v>
      </c>
      <c r="G84" s="12">
        <f>SUM(G82:G83)</f>
        <v>50</v>
      </c>
      <c r="H84" s="12">
        <f>SUM(H82:H83)</f>
        <v>1414.6179999999999</v>
      </c>
      <c r="I84" s="13"/>
      <c r="J84" s="60"/>
      <c r="K84" s="60"/>
    </row>
    <row r="85" spans="1:12" s="9" customFormat="1" ht="20.25" customHeight="1">
      <c r="A85" s="7"/>
      <c r="B85" s="11" t="s">
        <v>70</v>
      </c>
      <c r="C85" s="105"/>
      <c r="D85" s="12">
        <f>SUM(D84)</f>
        <v>0.24</v>
      </c>
      <c r="E85" s="12">
        <f>SUM(E82:E83)</f>
        <v>1296.3869999999999</v>
      </c>
      <c r="F85" s="12">
        <f>SUM(F84)</f>
        <v>68.230999999999995</v>
      </c>
      <c r="G85" s="12">
        <f>SUM(G84)</f>
        <v>50</v>
      </c>
      <c r="H85" s="12">
        <f>SUM(E85:G85)</f>
        <v>1414.6179999999999</v>
      </c>
      <c r="I85" s="13"/>
      <c r="J85" s="15"/>
      <c r="K85" s="15"/>
    </row>
    <row r="86" spans="1:12" s="9" customFormat="1" ht="17.25" customHeight="1">
      <c r="A86" s="7"/>
      <c r="B86" s="118" t="s">
        <v>138</v>
      </c>
      <c r="C86" s="116"/>
      <c r="D86" s="116"/>
      <c r="E86" s="116"/>
      <c r="F86" s="116"/>
      <c r="G86" s="116"/>
      <c r="H86" s="116"/>
      <c r="I86" s="117"/>
      <c r="J86" s="15"/>
      <c r="K86" s="15"/>
    </row>
    <row r="87" spans="1:12" s="9" customFormat="1" ht="31.5" customHeight="1">
      <c r="A87" s="7"/>
      <c r="B87" s="16" t="s">
        <v>140</v>
      </c>
      <c r="C87" s="17" t="s">
        <v>11</v>
      </c>
      <c r="D87" s="18">
        <v>1</v>
      </c>
      <c r="E87" s="18">
        <v>0</v>
      </c>
      <c r="F87" s="18">
        <v>93.126999999999995</v>
      </c>
      <c r="G87" s="18">
        <v>0</v>
      </c>
      <c r="H87" s="18">
        <f>SUM(E87:G87)</f>
        <v>93.126999999999995</v>
      </c>
      <c r="I87" s="21">
        <v>42794</v>
      </c>
      <c r="J87" s="104" t="s">
        <v>96</v>
      </c>
      <c r="K87" s="9" t="s">
        <v>193</v>
      </c>
    </row>
    <row r="88" spans="1:12" s="9" customFormat="1" ht="17.25" customHeight="1">
      <c r="A88" s="7"/>
      <c r="B88" s="11" t="s">
        <v>141</v>
      </c>
      <c r="C88" s="105"/>
      <c r="D88" s="12">
        <f>SUM(D87)</f>
        <v>1</v>
      </c>
      <c r="E88" s="12">
        <f t="shared" ref="E88:G88" si="3">SUM(E87)</f>
        <v>0</v>
      </c>
      <c r="F88" s="12">
        <f t="shared" si="3"/>
        <v>93.126999999999995</v>
      </c>
      <c r="G88" s="12">
        <f t="shared" si="3"/>
        <v>0</v>
      </c>
      <c r="H88" s="12">
        <f>SUM(E88:G88)</f>
        <v>93.126999999999995</v>
      </c>
      <c r="I88" s="13"/>
      <c r="J88" s="15"/>
      <c r="K88" s="15"/>
    </row>
    <row r="89" spans="1:12" s="9" customFormat="1" ht="20.25" customHeight="1">
      <c r="A89" s="7"/>
      <c r="B89" s="118" t="s">
        <v>69</v>
      </c>
      <c r="C89" s="116"/>
      <c r="D89" s="116"/>
      <c r="E89" s="116"/>
      <c r="F89" s="116"/>
      <c r="G89" s="116"/>
      <c r="H89" s="116"/>
      <c r="I89" s="117"/>
      <c r="J89" s="15"/>
      <c r="K89" s="15"/>
    </row>
    <row r="90" spans="1:12" s="9" customFormat="1" ht="35.25" customHeight="1">
      <c r="A90" s="7"/>
      <c r="B90" s="75" t="s">
        <v>110</v>
      </c>
      <c r="C90" s="17" t="s">
        <v>111</v>
      </c>
      <c r="D90" s="18">
        <v>2</v>
      </c>
      <c r="E90" s="18">
        <v>0</v>
      </c>
      <c r="F90" s="18">
        <v>0</v>
      </c>
      <c r="G90" s="18">
        <v>20</v>
      </c>
      <c r="H90" s="18">
        <f>SUM(E90:G90)</f>
        <v>20</v>
      </c>
      <c r="I90" s="21">
        <v>42978</v>
      </c>
      <c r="J90" s="22" t="s">
        <v>89</v>
      </c>
      <c r="K90" s="22"/>
    </row>
    <row r="91" spans="1:12" s="9" customFormat="1" ht="20.25" customHeight="1">
      <c r="A91" s="7"/>
      <c r="B91" s="11" t="s">
        <v>104</v>
      </c>
      <c r="C91" s="105"/>
      <c r="D91" s="12">
        <f>SUM(D90)</f>
        <v>2</v>
      </c>
      <c r="E91" s="12">
        <f t="shared" ref="E91:H91" si="4">SUM(E90)</f>
        <v>0</v>
      </c>
      <c r="F91" s="12">
        <f t="shared" si="4"/>
        <v>0</v>
      </c>
      <c r="G91" s="12">
        <f t="shared" si="4"/>
        <v>20</v>
      </c>
      <c r="H91" s="12">
        <f t="shared" si="4"/>
        <v>20</v>
      </c>
      <c r="I91" s="13"/>
      <c r="J91" s="15"/>
      <c r="K91" s="15"/>
    </row>
    <row r="92" spans="1:12" s="9" customFormat="1" ht="18.75" customHeight="1">
      <c r="A92" s="7"/>
      <c r="B92" s="11" t="s">
        <v>40</v>
      </c>
      <c r="C92" s="17" t="s">
        <v>10</v>
      </c>
      <c r="D92" s="105">
        <f>SUM(D61+D66+D84)</f>
        <v>1.659</v>
      </c>
      <c r="E92" s="12">
        <f>SUM(E61+E85)</f>
        <v>1989.0360000000001</v>
      </c>
      <c r="F92" s="12">
        <f>SUM(F61+F70+F85+F88)</f>
        <v>504.37400000000002</v>
      </c>
      <c r="G92" s="12">
        <f>SUM(G66+G76+G85+G91)</f>
        <v>762.92000000000007</v>
      </c>
      <c r="H92" s="12">
        <f>SUM(E92:G92)</f>
        <v>3256.33</v>
      </c>
      <c r="I92" s="105"/>
      <c r="J92" s="100"/>
      <c r="K92" s="100"/>
      <c r="L92" s="29"/>
    </row>
    <row r="93" spans="1:12" s="9" customFormat="1">
      <c r="A93" s="7"/>
      <c r="B93" s="118" t="s">
        <v>35</v>
      </c>
      <c r="C93" s="116"/>
      <c r="D93" s="116"/>
      <c r="E93" s="116"/>
      <c r="F93" s="116"/>
      <c r="G93" s="116"/>
      <c r="H93" s="116"/>
      <c r="I93" s="117"/>
      <c r="J93" s="15"/>
      <c r="K93" s="15"/>
    </row>
    <row r="94" spans="1:12" s="9" customFormat="1">
      <c r="A94" s="7"/>
      <c r="B94" s="118" t="s">
        <v>36</v>
      </c>
      <c r="C94" s="116"/>
      <c r="D94" s="116"/>
      <c r="E94" s="116"/>
      <c r="F94" s="116"/>
      <c r="G94" s="116"/>
      <c r="H94" s="116"/>
      <c r="I94" s="117"/>
      <c r="J94" s="15"/>
      <c r="K94" s="15"/>
    </row>
    <row r="95" spans="1:12" s="9" customFormat="1">
      <c r="A95" s="7"/>
      <c r="B95" s="16" t="s">
        <v>9</v>
      </c>
      <c r="C95" s="17" t="s">
        <v>10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6"/>
      <c r="J95" s="15"/>
      <c r="K95" s="15"/>
    </row>
    <row r="96" spans="1:12" s="9" customFormat="1">
      <c r="A96" s="7"/>
      <c r="B96" s="118" t="s">
        <v>37</v>
      </c>
      <c r="C96" s="116"/>
      <c r="D96" s="116"/>
      <c r="E96" s="116"/>
      <c r="F96" s="116"/>
      <c r="G96" s="116"/>
      <c r="H96" s="116"/>
      <c r="I96" s="117"/>
      <c r="J96" s="15"/>
      <c r="K96" s="15"/>
    </row>
    <row r="97" spans="1:11" s="9" customFormat="1">
      <c r="A97" s="7"/>
      <c r="B97" s="11" t="s">
        <v>78</v>
      </c>
      <c r="C97" s="105" t="s">
        <v>10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6"/>
      <c r="J97" s="15"/>
      <c r="K97" s="15"/>
    </row>
    <row r="98" spans="1:11" s="9" customFormat="1">
      <c r="A98" s="7"/>
      <c r="B98" s="119" t="s">
        <v>38</v>
      </c>
      <c r="C98" s="119"/>
      <c r="D98" s="119"/>
      <c r="E98" s="119"/>
      <c r="F98" s="119"/>
      <c r="G98" s="119"/>
      <c r="H98" s="119"/>
      <c r="I98" s="119"/>
      <c r="J98" s="15"/>
      <c r="K98" s="15"/>
    </row>
    <row r="99" spans="1:11" s="9" customFormat="1">
      <c r="A99" s="7"/>
      <c r="B99" s="16" t="s">
        <v>9</v>
      </c>
      <c r="C99" s="17" t="s">
        <v>10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6"/>
      <c r="J99" s="15"/>
      <c r="K99" s="15"/>
    </row>
    <row r="100" spans="1:11" s="9" customFormat="1">
      <c r="A100" s="7"/>
      <c r="B100" s="119" t="s">
        <v>39</v>
      </c>
      <c r="C100" s="119"/>
      <c r="D100" s="119"/>
      <c r="E100" s="119"/>
      <c r="F100" s="119"/>
      <c r="G100" s="119"/>
      <c r="H100" s="119"/>
      <c r="I100" s="119"/>
      <c r="J100" s="15"/>
      <c r="K100" s="15"/>
    </row>
    <row r="101" spans="1:11" s="9" customFormat="1">
      <c r="A101" s="7"/>
      <c r="B101" s="20" t="s">
        <v>42</v>
      </c>
      <c r="C101" s="105"/>
      <c r="D101" s="105">
        <v>0</v>
      </c>
      <c r="E101" s="12">
        <v>0</v>
      </c>
      <c r="F101" s="12">
        <v>0</v>
      </c>
      <c r="G101" s="12">
        <v>0</v>
      </c>
      <c r="H101" s="12">
        <v>0</v>
      </c>
      <c r="I101" s="105"/>
      <c r="J101" s="15"/>
      <c r="K101" s="15"/>
    </row>
    <row r="102" spans="1:11" s="9" customFormat="1" ht="20.25" customHeight="1">
      <c r="A102" s="7"/>
      <c r="B102" s="11" t="s">
        <v>64</v>
      </c>
      <c r="C102" s="17" t="s">
        <v>10</v>
      </c>
      <c r="D102" s="105">
        <f>+D101</f>
        <v>0</v>
      </c>
      <c r="E102" s="12">
        <f>+E101</f>
        <v>0</v>
      </c>
      <c r="F102" s="12">
        <f>+F101</f>
        <v>0</v>
      </c>
      <c r="G102" s="12">
        <f>+G101</f>
        <v>0</v>
      </c>
      <c r="H102" s="12">
        <f>+H101</f>
        <v>0</v>
      </c>
      <c r="I102" s="16"/>
      <c r="J102" s="15"/>
      <c r="K102" s="15"/>
    </row>
    <row r="103" spans="1:11" s="9" customFormat="1" ht="19.5" customHeight="1">
      <c r="A103" s="7"/>
      <c r="B103" s="118" t="s">
        <v>43</v>
      </c>
      <c r="C103" s="116"/>
      <c r="D103" s="116"/>
      <c r="E103" s="116"/>
      <c r="F103" s="116"/>
      <c r="G103" s="116"/>
      <c r="H103" s="116"/>
      <c r="I103" s="117"/>
      <c r="J103" s="15"/>
      <c r="K103" s="15"/>
    </row>
    <row r="104" spans="1:11" s="9" customFormat="1" ht="18" customHeight="1">
      <c r="A104" s="7"/>
      <c r="B104" s="118" t="s">
        <v>44</v>
      </c>
      <c r="C104" s="116"/>
      <c r="D104" s="116"/>
      <c r="E104" s="116"/>
      <c r="F104" s="116"/>
      <c r="G104" s="116"/>
      <c r="H104" s="116"/>
      <c r="I104" s="117"/>
      <c r="J104" s="112"/>
      <c r="K104" s="112"/>
    </row>
    <row r="105" spans="1:11" s="9" customFormat="1" ht="17.25" customHeight="1">
      <c r="A105" s="7"/>
      <c r="B105" s="20" t="s">
        <v>42</v>
      </c>
      <c r="C105" s="105"/>
      <c r="D105" s="105">
        <v>0</v>
      </c>
      <c r="E105" s="12">
        <v>0</v>
      </c>
      <c r="F105" s="12">
        <v>0</v>
      </c>
      <c r="G105" s="12">
        <v>0</v>
      </c>
      <c r="H105" s="12">
        <v>0</v>
      </c>
      <c r="I105" s="105"/>
      <c r="J105" s="15"/>
      <c r="K105" s="15"/>
    </row>
    <row r="106" spans="1:11" s="9" customFormat="1" ht="17.25" customHeight="1">
      <c r="A106" s="7"/>
      <c r="B106" s="11" t="s">
        <v>65</v>
      </c>
      <c r="C106" s="17" t="s">
        <v>11</v>
      </c>
      <c r="D106" s="105">
        <f>SUM(D105)</f>
        <v>0</v>
      </c>
      <c r="E106" s="12">
        <f>SUM(E105)</f>
        <v>0</v>
      </c>
      <c r="F106" s="12">
        <f>SUM(F105)</f>
        <v>0</v>
      </c>
      <c r="G106" s="12">
        <f>SUM(G105)</f>
        <v>0</v>
      </c>
      <c r="H106" s="12">
        <f>SUM(H105)</f>
        <v>0</v>
      </c>
      <c r="I106" s="16"/>
      <c r="J106" s="15"/>
      <c r="K106" s="15"/>
    </row>
    <row r="107" spans="1:11" s="9" customFormat="1" ht="18" customHeight="1">
      <c r="A107" s="7"/>
      <c r="B107" s="11" t="s">
        <v>41</v>
      </c>
      <c r="C107" s="16"/>
      <c r="D107" s="105">
        <f>+D106+D102+D99+D97+D95</f>
        <v>0</v>
      </c>
      <c r="E107" s="12">
        <f>+E106+E102+E99+E97+E95</f>
        <v>0</v>
      </c>
      <c r="F107" s="12">
        <f>+F106+F102+F99+F97+F95</f>
        <v>0</v>
      </c>
      <c r="G107" s="12">
        <f>+G106+G102+G99+G97+G95</f>
        <v>0</v>
      </c>
      <c r="H107" s="12">
        <f>+H106+H102+H99+H97+H95</f>
        <v>0</v>
      </c>
      <c r="I107" s="16"/>
      <c r="J107" s="15"/>
      <c r="K107" s="15"/>
    </row>
    <row r="108" spans="1:11" s="9" customFormat="1">
      <c r="A108" s="7"/>
      <c r="B108" s="118" t="s">
        <v>45</v>
      </c>
      <c r="C108" s="116"/>
      <c r="D108" s="116"/>
      <c r="E108" s="116"/>
      <c r="F108" s="116"/>
      <c r="G108" s="116"/>
      <c r="H108" s="116"/>
      <c r="I108" s="117"/>
      <c r="J108" s="15"/>
      <c r="K108" s="15"/>
    </row>
    <row r="109" spans="1:11" s="9" customFormat="1" ht="20.25" customHeight="1">
      <c r="A109" s="7"/>
      <c r="B109" s="118" t="s">
        <v>46</v>
      </c>
      <c r="C109" s="116"/>
      <c r="D109" s="116"/>
      <c r="E109" s="116"/>
      <c r="F109" s="116"/>
      <c r="G109" s="116"/>
      <c r="H109" s="116"/>
      <c r="I109" s="117"/>
      <c r="J109" s="15"/>
      <c r="K109" s="15"/>
    </row>
    <row r="110" spans="1:11" s="9" customFormat="1" ht="20.25" customHeight="1">
      <c r="A110" s="7"/>
      <c r="B110" s="118" t="s">
        <v>81</v>
      </c>
      <c r="C110" s="116"/>
      <c r="D110" s="116"/>
      <c r="E110" s="116"/>
      <c r="F110" s="116"/>
      <c r="G110" s="116"/>
      <c r="H110" s="116"/>
      <c r="I110" s="117"/>
      <c r="J110" s="15"/>
      <c r="K110" s="15"/>
    </row>
    <row r="111" spans="1:11" s="23" customFormat="1" ht="31.5">
      <c r="A111" s="10"/>
      <c r="B111" s="61" t="s">
        <v>143</v>
      </c>
      <c r="C111" s="17" t="s">
        <v>84</v>
      </c>
      <c r="D111" s="17">
        <v>1</v>
      </c>
      <c r="E111" s="18">
        <v>0</v>
      </c>
      <c r="F111" s="113">
        <v>786.81700000000001</v>
      </c>
      <c r="G111" s="18">
        <v>0</v>
      </c>
      <c r="H111" s="18">
        <f>SUM(E111:G111)</f>
        <v>786.81700000000001</v>
      </c>
      <c r="I111" s="21">
        <v>42947</v>
      </c>
      <c r="J111" s="22" t="s">
        <v>96</v>
      </c>
      <c r="K111" s="9" t="s">
        <v>195</v>
      </c>
    </row>
    <row r="112" spans="1:11" s="9" customFormat="1">
      <c r="A112" s="7"/>
      <c r="B112" s="30" t="s">
        <v>9</v>
      </c>
      <c r="C112" s="17"/>
      <c r="D112" s="105">
        <f>SUM(D111)</f>
        <v>1</v>
      </c>
      <c r="E112" s="12">
        <f>SUM(E111)</f>
        <v>0</v>
      </c>
      <c r="F112" s="12">
        <f>SUM(F111)</f>
        <v>786.81700000000001</v>
      </c>
      <c r="G112" s="12">
        <v>0</v>
      </c>
      <c r="H112" s="12">
        <f>SUM(H111)</f>
        <v>786.81700000000001</v>
      </c>
      <c r="I112" s="31"/>
      <c r="J112" s="32"/>
      <c r="K112" s="32"/>
    </row>
    <row r="113" spans="1:11" s="9" customFormat="1">
      <c r="A113" s="7"/>
      <c r="B113" s="11" t="s">
        <v>82</v>
      </c>
      <c r="C113" s="105"/>
      <c r="D113" s="105">
        <v>0</v>
      </c>
      <c r="E113" s="12">
        <f>SUM(E112)</f>
        <v>0</v>
      </c>
      <c r="F113" s="12">
        <f>SUM(F112)</f>
        <v>786.81700000000001</v>
      </c>
      <c r="G113" s="12">
        <v>0</v>
      </c>
      <c r="H113" s="12">
        <f>SUM(E113:G113)</f>
        <v>786.81700000000001</v>
      </c>
      <c r="I113" s="13"/>
      <c r="J113" s="15"/>
      <c r="K113" s="15"/>
    </row>
    <row r="114" spans="1:11" s="9" customFormat="1" ht="20.25" customHeight="1">
      <c r="A114" s="7"/>
      <c r="B114" s="118" t="s">
        <v>83</v>
      </c>
      <c r="C114" s="116"/>
      <c r="D114" s="116"/>
      <c r="E114" s="116"/>
      <c r="F114" s="116"/>
      <c r="G114" s="116"/>
      <c r="H114" s="116"/>
      <c r="I114" s="117"/>
      <c r="J114" s="15"/>
      <c r="K114" s="15"/>
    </row>
    <row r="115" spans="1:11" s="23" customFormat="1" ht="47.25">
      <c r="A115" s="10"/>
      <c r="B115" s="114" t="s">
        <v>180</v>
      </c>
      <c r="C115" s="17" t="s">
        <v>11</v>
      </c>
      <c r="D115" s="17">
        <v>18</v>
      </c>
      <c r="E115" s="18">
        <v>0</v>
      </c>
      <c r="F115" s="115">
        <v>76.573999999999998</v>
      </c>
      <c r="G115" s="18">
        <v>0</v>
      </c>
      <c r="H115" s="18">
        <f t="shared" ref="H115:H116" si="5">SUM(E115:G115)</f>
        <v>76.573999999999998</v>
      </c>
      <c r="I115" s="21">
        <v>42948</v>
      </c>
      <c r="J115" s="22" t="s">
        <v>96</v>
      </c>
      <c r="K115" s="103" t="s">
        <v>195</v>
      </c>
    </row>
    <row r="116" spans="1:11" s="23" customFormat="1" ht="47.25">
      <c r="A116" s="10"/>
      <c r="B116" s="114" t="s">
        <v>182</v>
      </c>
      <c r="C116" s="17" t="s">
        <v>11</v>
      </c>
      <c r="D116" s="17">
        <v>15</v>
      </c>
      <c r="E116" s="18">
        <v>0</v>
      </c>
      <c r="F116" s="115">
        <v>61.295999999999999</v>
      </c>
      <c r="G116" s="18">
        <v>0</v>
      </c>
      <c r="H116" s="18">
        <f t="shared" si="5"/>
        <v>61.295999999999999</v>
      </c>
      <c r="I116" s="21">
        <v>42948</v>
      </c>
      <c r="J116" s="22" t="s">
        <v>96</v>
      </c>
      <c r="K116" s="103" t="s">
        <v>195</v>
      </c>
    </row>
    <row r="117" spans="1:11" s="23" customFormat="1" ht="47.25">
      <c r="A117" s="10"/>
      <c r="B117" s="114" t="s">
        <v>181</v>
      </c>
      <c r="C117" s="17" t="s">
        <v>11</v>
      </c>
      <c r="D117" s="17">
        <v>17</v>
      </c>
      <c r="E117" s="18">
        <v>0</v>
      </c>
      <c r="F117" s="115">
        <v>71.634</v>
      </c>
      <c r="G117" s="18">
        <v>0</v>
      </c>
      <c r="H117" s="18">
        <f t="shared" ref="H117:H128" si="6">SUM(E117:G117)</f>
        <v>71.634</v>
      </c>
      <c r="I117" s="21">
        <v>42948</v>
      </c>
      <c r="J117" s="22" t="s">
        <v>96</v>
      </c>
      <c r="K117" s="103" t="s">
        <v>195</v>
      </c>
    </row>
    <row r="118" spans="1:11" s="23" customFormat="1" ht="31.5">
      <c r="A118" s="10"/>
      <c r="B118" s="114" t="s">
        <v>185</v>
      </c>
      <c r="C118" s="17" t="s">
        <v>84</v>
      </c>
      <c r="D118" s="17">
        <v>3</v>
      </c>
      <c r="E118" s="18">
        <v>0</v>
      </c>
      <c r="F118" s="115">
        <v>79.765000000000001</v>
      </c>
      <c r="G118" s="18">
        <v>0</v>
      </c>
      <c r="H118" s="18">
        <f t="shared" si="6"/>
        <v>79.765000000000001</v>
      </c>
      <c r="I118" s="21">
        <v>43008</v>
      </c>
      <c r="J118" s="22" t="s">
        <v>96</v>
      </c>
      <c r="K118" s="103" t="s">
        <v>195</v>
      </c>
    </row>
    <row r="119" spans="1:11" s="23" customFormat="1" ht="31.5">
      <c r="A119" s="10"/>
      <c r="B119" s="61" t="s">
        <v>144</v>
      </c>
      <c r="C119" s="17" t="s">
        <v>84</v>
      </c>
      <c r="D119" s="17">
        <v>1</v>
      </c>
      <c r="E119" s="18">
        <v>0</v>
      </c>
      <c r="F119" s="18">
        <v>97.5</v>
      </c>
      <c r="G119" s="18">
        <v>0</v>
      </c>
      <c r="H119" s="18">
        <f t="shared" si="6"/>
        <v>97.5</v>
      </c>
      <c r="I119" s="21">
        <v>42825</v>
      </c>
      <c r="J119" s="22" t="s">
        <v>96</v>
      </c>
      <c r="K119" s="103" t="s">
        <v>196</v>
      </c>
    </row>
    <row r="120" spans="1:11" s="23" customFormat="1" ht="31.5">
      <c r="A120" s="10"/>
      <c r="B120" s="61" t="s">
        <v>146</v>
      </c>
      <c r="C120" s="17" t="s">
        <v>84</v>
      </c>
      <c r="D120" s="17">
        <v>1</v>
      </c>
      <c r="E120" s="18">
        <v>0</v>
      </c>
      <c r="F120" s="18">
        <v>98.6</v>
      </c>
      <c r="G120" s="18">
        <v>0</v>
      </c>
      <c r="H120" s="18">
        <f t="shared" si="6"/>
        <v>98.6</v>
      </c>
      <c r="I120" s="21">
        <v>42886</v>
      </c>
      <c r="J120" s="22" t="s">
        <v>96</v>
      </c>
      <c r="K120" s="103" t="s">
        <v>196</v>
      </c>
    </row>
    <row r="121" spans="1:11" s="23" customFormat="1" ht="31.5">
      <c r="A121" s="10"/>
      <c r="B121" s="61" t="s">
        <v>145</v>
      </c>
      <c r="C121" s="17" t="s">
        <v>84</v>
      </c>
      <c r="D121" s="17">
        <v>1</v>
      </c>
      <c r="E121" s="18">
        <v>0</v>
      </c>
      <c r="F121" s="18">
        <v>96.9</v>
      </c>
      <c r="G121" s="18">
        <v>0</v>
      </c>
      <c r="H121" s="18">
        <f t="shared" si="6"/>
        <v>96.9</v>
      </c>
      <c r="I121" s="21">
        <v>42855</v>
      </c>
      <c r="J121" s="22" t="s">
        <v>96</v>
      </c>
      <c r="K121" s="103" t="s">
        <v>196</v>
      </c>
    </row>
    <row r="122" spans="1:11" s="23" customFormat="1" ht="31.5">
      <c r="A122" s="10"/>
      <c r="B122" s="61" t="s">
        <v>147</v>
      </c>
      <c r="C122" s="17" t="s">
        <v>84</v>
      </c>
      <c r="D122" s="17">
        <v>1</v>
      </c>
      <c r="E122" s="18">
        <v>0</v>
      </c>
      <c r="F122" s="18">
        <v>99</v>
      </c>
      <c r="G122" s="18">
        <v>0</v>
      </c>
      <c r="H122" s="18">
        <f t="shared" si="6"/>
        <v>99</v>
      </c>
      <c r="I122" s="21">
        <v>43008</v>
      </c>
      <c r="J122" s="22" t="s">
        <v>96</v>
      </c>
      <c r="K122" s="103" t="s">
        <v>196</v>
      </c>
    </row>
    <row r="123" spans="1:11" s="23" customFormat="1" ht="34.5" customHeight="1">
      <c r="A123" s="10"/>
      <c r="B123" s="61" t="s">
        <v>148</v>
      </c>
      <c r="C123" s="17" t="s">
        <v>84</v>
      </c>
      <c r="D123" s="17">
        <v>3</v>
      </c>
      <c r="E123" s="18">
        <v>0</v>
      </c>
      <c r="F123" s="18">
        <v>75.528000000000006</v>
      </c>
      <c r="G123" s="18">
        <v>0</v>
      </c>
      <c r="H123" s="18">
        <f t="shared" si="6"/>
        <v>75.528000000000006</v>
      </c>
      <c r="I123" s="21">
        <v>42977</v>
      </c>
      <c r="J123" s="22" t="s">
        <v>96</v>
      </c>
      <c r="K123" s="103" t="s">
        <v>197</v>
      </c>
    </row>
    <row r="124" spans="1:11" s="23" customFormat="1" ht="35.25" customHeight="1">
      <c r="A124" s="10"/>
      <c r="B124" s="61" t="s">
        <v>184</v>
      </c>
      <c r="C124" s="17" t="s">
        <v>84</v>
      </c>
      <c r="D124" s="17">
        <v>3</v>
      </c>
      <c r="E124" s="18">
        <v>0</v>
      </c>
      <c r="F124" s="18">
        <v>36</v>
      </c>
      <c r="G124" s="18">
        <v>0</v>
      </c>
      <c r="H124" s="18">
        <f t="shared" si="6"/>
        <v>36</v>
      </c>
      <c r="I124" s="21">
        <v>43008</v>
      </c>
      <c r="J124" s="22" t="s">
        <v>96</v>
      </c>
      <c r="K124" s="103" t="s">
        <v>196</v>
      </c>
    </row>
    <row r="125" spans="1:11" s="23" customFormat="1" ht="49.5" customHeight="1">
      <c r="A125" s="10"/>
      <c r="B125" s="61" t="s">
        <v>149</v>
      </c>
      <c r="C125" s="17" t="s">
        <v>84</v>
      </c>
      <c r="D125" s="17">
        <v>1</v>
      </c>
      <c r="E125" s="18">
        <v>0</v>
      </c>
      <c r="F125" s="18">
        <v>305</v>
      </c>
      <c r="G125" s="18">
        <v>0</v>
      </c>
      <c r="H125" s="18">
        <f t="shared" ref="H125:H127" si="7">SUM(E125:G125)</f>
        <v>305</v>
      </c>
      <c r="I125" s="21">
        <v>42978</v>
      </c>
      <c r="J125" s="22" t="s">
        <v>96</v>
      </c>
      <c r="K125" s="103" t="s">
        <v>195</v>
      </c>
    </row>
    <row r="126" spans="1:11" s="23" customFormat="1" ht="28.5" customHeight="1">
      <c r="A126" s="10"/>
      <c r="B126" s="90" t="s">
        <v>203</v>
      </c>
      <c r="C126" s="17" t="s">
        <v>84</v>
      </c>
      <c r="D126" s="17">
        <v>1</v>
      </c>
      <c r="E126" s="18">
        <v>0</v>
      </c>
      <c r="F126" s="18">
        <v>50</v>
      </c>
      <c r="G126" s="18">
        <v>0</v>
      </c>
      <c r="H126" s="18">
        <f t="shared" si="7"/>
        <v>50</v>
      </c>
      <c r="I126" s="21">
        <v>42930</v>
      </c>
      <c r="J126" s="22" t="s">
        <v>96</v>
      </c>
      <c r="K126" s="103" t="s">
        <v>195</v>
      </c>
    </row>
    <row r="127" spans="1:11" s="23" customFormat="1" ht="36" customHeight="1">
      <c r="A127" s="10"/>
      <c r="B127" s="90" t="s">
        <v>211</v>
      </c>
      <c r="C127" s="17" t="s">
        <v>84</v>
      </c>
      <c r="D127" s="17">
        <v>1</v>
      </c>
      <c r="E127" s="18">
        <v>0</v>
      </c>
      <c r="F127" s="18">
        <v>330.45400000000001</v>
      </c>
      <c r="G127" s="18">
        <v>0</v>
      </c>
      <c r="H127" s="18">
        <f t="shared" si="7"/>
        <v>330.45400000000001</v>
      </c>
      <c r="I127" s="21">
        <v>42948</v>
      </c>
      <c r="J127" s="22" t="s">
        <v>96</v>
      </c>
      <c r="K127" s="103" t="s">
        <v>195</v>
      </c>
    </row>
    <row r="128" spans="1:11" s="23" customFormat="1" ht="49.5" customHeight="1">
      <c r="A128" s="10"/>
      <c r="B128" s="114" t="s">
        <v>183</v>
      </c>
      <c r="C128" s="17" t="s">
        <v>84</v>
      </c>
      <c r="D128" s="17">
        <v>1</v>
      </c>
      <c r="E128" s="18">
        <v>0</v>
      </c>
      <c r="F128" s="18">
        <v>26.908000000000001</v>
      </c>
      <c r="G128" s="18">
        <v>0</v>
      </c>
      <c r="H128" s="18">
        <f t="shared" si="6"/>
        <v>26.908000000000001</v>
      </c>
      <c r="I128" s="21">
        <v>42978</v>
      </c>
      <c r="J128" s="22" t="s">
        <v>96</v>
      </c>
      <c r="K128" s="103" t="s">
        <v>197</v>
      </c>
    </row>
    <row r="129" spans="1:12" s="9" customFormat="1">
      <c r="A129" s="7"/>
      <c r="B129" s="30" t="s">
        <v>9</v>
      </c>
      <c r="C129" s="17"/>
      <c r="D129" s="105">
        <f>SUM(D117)</f>
        <v>17</v>
      </c>
      <c r="E129" s="12">
        <f>SUM(E117:E117)</f>
        <v>0</v>
      </c>
      <c r="F129" s="12">
        <f>SUM(F115:F128)</f>
        <v>1505.1589999999999</v>
      </c>
      <c r="G129" s="12">
        <f>SUM(G117)</f>
        <v>0</v>
      </c>
      <c r="H129" s="12">
        <f>SUM(H115:H128)</f>
        <v>1505.1589999999999</v>
      </c>
      <c r="I129" s="31"/>
      <c r="J129" s="32"/>
      <c r="K129" s="32"/>
      <c r="L129" s="29"/>
    </row>
    <row r="130" spans="1:12" s="9" customFormat="1">
      <c r="A130" s="7"/>
      <c r="B130" s="11" t="s">
        <v>86</v>
      </c>
      <c r="C130" s="105"/>
      <c r="D130" s="105">
        <f>SUM(D129)</f>
        <v>17</v>
      </c>
      <c r="E130" s="12">
        <f>SUM(E129)</f>
        <v>0</v>
      </c>
      <c r="F130" s="12">
        <f>SUM(F129)</f>
        <v>1505.1589999999999</v>
      </c>
      <c r="G130" s="12">
        <v>0</v>
      </c>
      <c r="H130" s="12">
        <f>SUM(E130:G130)</f>
        <v>1505.1589999999999</v>
      </c>
      <c r="I130" s="13"/>
      <c r="J130" s="15"/>
      <c r="K130" s="15"/>
    </row>
    <row r="131" spans="1:12" s="9" customFormat="1" ht="18" customHeight="1">
      <c r="A131" s="7"/>
      <c r="B131" s="118" t="s">
        <v>47</v>
      </c>
      <c r="C131" s="116"/>
      <c r="D131" s="116"/>
      <c r="E131" s="116"/>
      <c r="F131" s="116"/>
      <c r="G131" s="116"/>
      <c r="H131" s="116"/>
      <c r="I131" s="117"/>
      <c r="J131" s="15"/>
      <c r="K131" s="15"/>
    </row>
    <row r="132" spans="1:12" s="23" customFormat="1" ht="24.75" customHeight="1">
      <c r="A132" s="10"/>
      <c r="B132" s="62" t="s">
        <v>87</v>
      </c>
      <c r="C132" s="17" t="s">
        <v>88</v>
      </c>
      <c r="D132" s="18">
        <v>67</v>
      </c>
      <c r="E132" s="18">
        <v>0</v>
      </c>
      <c r="F132" s="18">
        <v>0</v>
      </c>
      <c r="G132" s="18">
        <v>1815</v>
      </c>
      <c r="H132" s="18">
        <f>SUM(E132:G132)</f>
        <v>1815</v>
      </c>
      <c r="I132" s="21">
        <v>43023</v>
      </c>
      <c r="J132" s="22" t="s">
        <v>89</v>
      </c>
      <c r="K132" s="22"/>
    </row>
    <row r="133" spans="1:12" s="9" customFormat="1">
      <c r="A133" s="7"/>
      <c r="B133" s="11" t="s">
        <v>52</v>
      </c>
      <c r="C133" s="17"/>
      <c r="D133" s="105"/>
      <c r="E133" s="12">
        <f>SUM(E130+E113)</f>
        <v>0</v>
      </c>
      <c r="F133" s="12">
        <f>SUM(F113+F130+F132)</f>
        <v>2291.9759999999997</v>
      </c>
      <c r="G133" s="12">
        <f>+G132+G130</f>
        <v>1815</v>
      </c>
      <c r="H133" s="12">
        <f>SUM(E133:G133)</f>
        <v>4106.9759999999997</v>
      </c>
      <c r="I133" s="19"/>
      <c r="J133" s="15"/>
      <c r="K133" s="15"/>
      <c r="L133" s="29"/>
    </row>
    <row r="134" spans="1:12" s="9" customFormat="1">
      <c r="A134" s="7"/>
      <c r="B134" s="118" t="s">
        <v>48</v>
      </c>
      <c r="C134" s="116"/>
      <c r="D134" s="116"/>
      <c r="E134" s="116"/>
      <c r="F134" s="116"/>
      <c r="G134" s="116"/>
      <c r="H134" s="116"/>
      <c r="I134" s="117"/>
      <c r="J134" s="15"/>
      <c r="K134" s="15"/>
    </row>
    <row r="135" spans="1:12" s="9" customFormat="1">
      <c r="A135" s="7"/>
      <c r="B135" s="118" t="s">
        <v>49</v>
      </c>
      <c r="C135" s="116"/>
      <c r="D135" s="116"/>
      <c r="E135" s="116"/>
      <c r="F135" s="116"/>
      <c r="G135" s="116"/>
      <c r="H135" s="116"/>
      <c r="I135" s="117"/>
      <c r="J135" s="15"/>
      <c r="K135" s="15"/>
    </row>
    <row r="136" spans="1:12" s="9" customFormat="1" ht="18" customHeight="1">
      <c r="A136" s="7"/>
      <c r="B136" s="33" t="s">
        <v>12</v>
      </c>
      <c r="C136" s="34"/>
      <c r="D136" s="35">
        <v>0</v>
      </c>
      <c r="E136" s="12">
        <v>0</v>
      </c>
      <c r="F136" s="36">
        <v>0</v>
      </c>
      <c r="G136" s="36">
        <v>0</v>
      </c>
      <c r="H136" s="37">
        <v>0</v>
      </c>
      <c r="I136" s="13"/>
      <c r="J136" s="15"/>
      <c r="K136" s="15"/>
    </row>
    <row r="137" spans="1:12" s="9" customFormat="1">
      <c r="A137" s="7"/>
      <c r="B137" s="33" t="s">
        <v>62</v>
      </c>
      <c r="C137" s="38"/>
      <c r="D137" s="39">
        <v>0</v>
      </c>
      <c r="E137" s="36">
        <v>0</v>
      </c>
      <c r="F137" s="36">
        <v>0</v>
      </c>
      <c r="G137" s="36">
        <v>0</v>
      </c>
      <c r="H137" s="37">
        <v>0</v>
      </c>
      <c r="I137" s="40"/>
      <c r="J137" s="15"/>
      <c r="K137" s="15"/>
    </row>
    <row r="138" spans="1:12" s="9" customFormat="1">
      <c r="A138" s="7"/>
      <c r="B138" s="118" t="s">
        <v>50</v>
      </c>
      <c r="C138" s="116"/>
      <c r="D138" s="116"/>
      <c r="E138" s="116"/>
      <c r="F138" s="116"/>
      <c r="G138" s="116"/>
      <c r="H138" s="116"/>
      <c r="I138" s="117"/>
      <c r="J138" s="15"/>
      <c r="K138" s="15"/>
    </row>
    <row r="139" spans="1:12" s="9" customFormat="1" ht="30" customHeight="1">
      <c r="A139" s="41"/>
      <c r="B139" s="63" t="s">
        <v>116</v>
      </c>
      <c r="C139" s="64" t="s">
        <v>111</v>
      </c>
      <c r="D139" s="64">
        <v>1</v>
      </c>
      <c r="E139" s="65">
        <v>0</v>
      </c>
      <c r="F139" s="65">
        <v>0</v>
      </c>
      <c r="G139" s="76">
        <v>20</v>
      </c>
      <c r="H139" s="65">
        <f>SUM(E139:G139)</f>
        <v>20</v>
      </c>
      <c r="I139" s="66" t="s">
        <v>103</v>
      </c>
      <c r="J139" s="22" t="s">
        <v>97</v>
      </c>
      <c r="K139" s="22"/>
    </row>
    <row r="140" spans="1:12" s="9" customFormat="1" ht="26.25" customHeight="1">
      <c r="A140" s="41"/>
      <c r="B140" s="63" t="s">
        <v>98</v>
      </c>
      <c r="C140" s="64" t="s">
        <v>10</v>
      </c>
      <c r="D140" s="64">
        <v>3.25</v>
      </c>
      <c r="E140" s="65">
        <v>0</v>
      </c>
      <c r="F140" s="65">
        <v>0</v>
      </c>
      <c r="G140" s="76">
        <v>325</v>
      </c>
      <c r="H140" s="65">
        <f t="shared" ref="H140:H143" si="8">SUM(E140:G140)</f>
        <v>325</v>
      </c>
      <c r="I140" s="66" t="s">
        <v>103</v>
      </c>
      <c r="J140" s="22" t="s">
        <v>97</v>
      </c>
      <c r="K140" s="22"/>
    </row>
    <row r="141" spans="1:12" s="9" customFormat="1" ht="24.75" customHeight="1">
      <c r="A141" s="41"/>
      <c r="B141" s="63" t="s">
        <v>99</v>
      </c>
      <c r="C141" s="64" t="s">
        <v>60</v>
      </c>
      <c r="D141" s="64">
        <v>17</v>
      </c>
      <c r="E141" s="65">
        <v>0</v>
      </c>
      <c r="F141" s="65">
        <v>0</v>
      </c>
      <c r="G141" s="76">
        <v>580</v>
      </c>
      <c r="H141" s="65">
        <f t="shared" si="8"/>
        <v>580</v>
      </c>
      <c r="I141" s="66" t="s">
        <v>103</v>
      </c>
      <c r="J141" s="22" t="s">
        <v>97</v>
      </c>
      <c r="K141" s="22"/>
    </row>
    <row r="142" spans="1:12" s="9" customFormat="1" ht="25.5" customHeight="1">
      <c r="A142" s="41"/>
      <c r="B142" s="63" t="s">
        <v>91</v>
      </c>
      <c r="C142" s="64" t="s">
        <v>10</v>
      </c>
      <c r="D142" s="64">
        <v>0.79</v>
      </c>
      <c r="E142" s="65">
        <v>0</v>
      </c>
      <c r="F142" s="65">
        <v>0</v>
      </c>
      <c r="G142" s="76">
        <v>15.8</v>
      </c>
      <c r="H142" s="65">
        <f t="shared" si="8"/>
        <v>15.8</v>
      </c>
      <c r="I142" s="66" t="s">
        <v>103</v>
      </c>
      <c r="J142" s="22" t="s">
        <v>97</v>
      </c>
      <c r="K142" s="22"/>
    </row>
    <row r="143" spans="1:12" s="9" customFormat="1" ht="24.75" customHeight="1">
      <c r="A143" s="41"/>
      <c r="B143" s="63" t="s">
        <v>92</v>
      </c>
      <c r="C143" s="64" t="s">
        <v>10</v>
      </c>
      <c r="D143" s="67">
        <v>0.55400000000000005</v>
      </c>
      <c r="E143" s="65">
        <v>0</v>
      </c>
      <c r="F143" s="65">
        <v>0</v>
      </c>
      <c r="G143" s="76">
        <v>38.78</v>
      </c>
      <c r="H143" s="65">
        <f t="shared" si="8"/>
        <v>38.78</v>
      </c>
      <c r="I143" s="66" t="s">
        <v>103</v>
      </c>
      <c r="J143" s="22" t="s">
        <v>97</v>
      </c>
      <c r="K143" s="22"/>
    </row>
    <row r="144" spans="1:12" s="9" customFormat="1">
      <c r="A144" s="41"/>
      <c r="B144" s="44" t="s">
        <v>42</v>
      </c>
      <c r="C144" s="42"/>
      <c r="D144" s="42"/>
      <c r="E144" s="43">
        <v>0</v>
      </c>
      <c r="F144" s="43">
        <v>0</v>
      </c>
      <c r="G144" s="43">
        <f>SUM(G139:G143)</f>
        <v>979.57999999999993</v>
      </c>
      <c r="H144" s="43">
        <f>SUM(H139:H143)</f>
        <v>979.57999999999993</v>
      </c>
      <c r="I144" s="42"/>
      <c r="J144" s="15"/>
      <c r="K144" s="15"/>
    </row>
    <row r="145" spans="1:11" s="9" customFormat="1">
      <c r="A145" s="7"/>
      <c r="B145" s="45" t="s">
        <v>61</v>
      </c>
      <c r="C145" s="46"/>
      <c r="D145" s="47"/>
      <c r="E145" s="48">
        <v>0</v>
      </c>
      <c r="F145" s="48">
        <v>0</v>
      </c>
      <c r="G145" s="49">
        <f>SUM(G144)</f>
        <v>979.57999999999993</v>
      </c>
      <c r="H145" s="49">
        <f>SUM(E145:G145)</f>
        <v>979.57999999999993</v>
      </c>
      <c r="I145" s="46"/>
      <c r="J145" s="15"/>
      <c r="K145" s="15"/>
    </row>
    <row r="146" spans="1:11" s="9" customFormat="1" ht="30.75" customHeight="1">
      <c r="A146" s="7"/>
      <c r="B146" s="141" t="s">
        <v>51</v>
      </c>
      <c r="C146" s="142"/>
      <c r="D146" s="142"/>
      <c r="E146" s="142"/>
      <c r="F146" s="142"/>
      <c r="G146" s="142"/>
      <c r="H146" s="142"/>
      <c r="I146" s="143"/>
      <c r="J146" s="15"/>
      <c r="K146" s="15"/>
    </row>
    <row r="147" spans="1:11" s="9" customFormat="1" ht="15.75" customHeight="1">
      <c r="A147" s="7"/>
      <c r="B147" s="20" t="s">
        <v>42</v>
      </c>
      <c r="C147" s="55"/>
      <c r="D147" s="55">
        <v>0</v>
      </c>
      <c r="E147" s="36">
        <v>0</v>
      </c>
      <c r="F147" s="12">
        <v>0</v>
      </c>
      <c r="G147" s="12">
        <v>0</v>
      </c>
      <c r="H147" s="12">
        <v>0</v>
      </c>
      <c r="I147" s="55"/>
      <c r="J147" s="15"/>
      <c r="K147" s="15"/>
    </row>
    <row r="148" spans="1:11" s="9" customFormat="1" ht="15.75" customHeight="1">
      <c r="A148" s="7"/>
      <c r="B148" s="20" t="s">
        <v>63</v>
      </c>
      <c r="C148" s="55"/>
      <c r="D148" s="55"/>
      <c r="E148" s="36">
        <v>0</v>
      </c>
      <c r="F148" s="12">
        <v>0</v>
      </c>
      <c r="G148" s="12">
        <v>0</v>
      </c>
      <c r="H148" s="12">
        <v>0</v>
      </c>
      <c r="I148" s="55"/>
      <c r="J148" s="15"/>
      <c r="K148" s="15"/>
    </row>
    <row r="149" spans="1:11" s="9" customFormat="1" ht="18" customHeight="1">
      <c r="A149" s="7"/>
      <c r="B149" s="11" t="s">
        <v>53</v>
      </c>
      <c r="C149" s="16"/>
      <c r="D149" s="16"/>
      <c r="E149" s="12">
        <v>0</v>
      </c>
      <c r="F149" s="12">
        <v>0</v>
      </c>
      <c r="G149" s="12">
        <f>G137+G145+G148</f>
        <v>979.57999999999993</v>
      </c>
      <c r="H149" s="12">
        <f>H137+H145+H148</f>
        <v>979.57999999999993</v>
      </c>
      <c r="I149" s="19"/>
      <c r="J149" s="15"/>
      <c r="K149" s="15"/>
    </row>
    <row r="150" spans="1:11" s="9" customFormat="1" ht="21.75" customHeight="1">
      <c r="A150" s="7"/>
      <c r="B150" s="138" t="s">
        <v>54</v>
      </c>
      <c r="C150" s="139"/>
      <c r="D150" s="139"/>
      <c r="E150" s="139"/>
      <c r="F150" s="139"/>
      <c r="G150" s="139"/>
      <c r="H150" s="139"/>
      <c r="I150" s="140"/>
      <c r="J150" s="15"/>
      <c r="K150" s="15"/>
    </row>
    <row r="151" spans="1:11" s="9" customFormat="1" ht="18" customHeight="1">
      <c r="A151" s="7"/>
      <c r="B151" s="50" t="s">
        <v>9</v>
      </c>
      <c r="C151" s="51"/>
      <c r="D151" s="51">
        <v>0</v>
      </c>
      <c r="E151" s="52">
        <v>0</v>
      </c>
      <c r="F151" s="52">
        <v>0</v>
      </c>
      <c r="G151" s="52">
        <v>0</v>
      </c>
      <c r="H151" s="52">
        <v>0</v>
      </c>
      <c r="I151" s="53"/>
      <c r="J151" s="15"/>
      <c r="K151" s="15"/>
    </row>
    <row r="152" spans="1:11" s="9" customFormat="1" ht="15" customHeight="1">
      <c r="A152" s="7"/>
      <c r="B152" s="11" t="s">
        <v>56</v>
      </c>
      <c r="C152" s="55"/>
      <c r="D152" s="55">
        <v>0</v>
      </c>
      <c r="E152" s="12">
        <v>0</v>
      </c>
      <c r="F152" s="12">
        <v>0</v>
      </c>
      <c r="G152" s="12">
        <v>0</v>
      </c>
      <c r="H152" s="12">
        <v>0</v>
      </c>
      <c r="I152" s="55"/>
      <c r="J152" s="15"/>
      <c r="K152" s="15"/>
    </row>
    <row r="153" spans="1:11" s="9" customFormat="1" ht="20.25" customHeight="1">
      <c r="A153" s="7"/>
      <c r="B153" s="118" t="s">
        <v>55</v>
      </c>
      <c r="C153" s="116"/>
      <c r="D153" s="116"/>
      <c r="E153" s="116"/>
      <c r="F153" s="116"/>
      <c r="G153" s="116"/>
      <c r="H153" s="116"/>
      <c r="I153" s="117"/>
      <c r="J153" s="15"/>
      <c r="K153" s="15"/>
    </row>
    <row r="154" spans="1:11" s="23" customFormat="1" ht="33" customHeight="1">
      <c r="A154" s="10"/>
      <c r="B154" s="63" t="s">
        <v>150</v>
      </c>
      <c r="C154" s="17"/>
      <c r="D154" s="18">
        <v>0</v>
      </c>
      <c r="E154" s="18">
        <v>0</v>
      </c>
      <c r="F154" s="18">
        <v>200.6</v>
      </c>
      <c r="G154" s="18">
        <v>0</v>
      </c>
      <c r="H154" s="18">
        <f t="shared" ref="H154:H159" si="9">SUM(E154:G154)</f>
        <v>200.6</v>
      </c>
      <c r="I154" s="21">
        <v>42977</v>
      </c>
      <c r="J154" s="22" t="s">
        <v>96</v>
      </c>
      <c r="K154" s="9" t="s">
        <v>198</v>
      </c>
    </row>
    <row r="155" spans="1:11" s="23" customFormat="1" ht="15.75" customHeight="1">
      <c r="A155" s="10"/>
      <c r="B155" s="63" t="s">
        <v>151</v>
      </c>
      <c r="C155" s="17" t="s">
        <v>111</v>
      </c>
      <c r="D155" s="18">
        <v>12</v>
      </c>
      <c r="E155" s="18">
        <v>0</v>
      </c>
      <c r="F155" s="18">
        <v>46.94</v>
      </c>
      <c r="G155" s="18">
        <v>0</v>
      </c>
      <c r="H155" s="18">
        <f t="shared" si="9"/>
        <v>46.94</v>
      </c>
      <c r="I155" s="21"/>
      <c r="J155" s="22"/>
      <c r="K155" s="22"/>
    </row>
    <row r="156" spans="1:11" s="23" customFormat="1" ht="16.5" customHeight="1">
      <c r="A156" s="10"/>
      <c r="B156" s="63" t="s">
        <v>152</v>
      </c>
      <c r="C156" s="17" t="s">
        <v>111</v>
      </c>
      <c r="D156" s="18">
        <v>2</v>
      </c>
      <c r="E156" s="18">
        <v>0</v>
      </c>
      <c r="F156" s="18">
        <v>74</v>
      </c>
      <c r="G156" s="18">
        <v>0</v>
      </c>
      <c r="H156" s="18">
        <f t="shared" si="9"/>
        <v>74</v>
      </c>
      <c r="I156" s="21"/>
      <c r="J156" s="22"/>
      <c r="K156" s="22"/>
    </row>
    <row r="157" spans="1:11" s="23" customFormat="1" ht="16.5" customHeight="1">
      <c r="A157" s="10"/>
      <c r="B157" s="63" t="s">
        <v>153</v>
      </c>
      <c r="C157" s="17" t="s">
        <v>111</v>
      </c>
      <c r="D157" s="18">
        <v>2</v>
      </c>
      <c r="E157" s="18">
        <v>0</v>
      </c>
      <c r="F157" s="18">
        <v>37.58</v>
      </c>
      <c r="G157" s="18">
        <v>0</v>
      </c>
      <c r="H157" s="18">
        <f t="shared" si="9"/>
        <v>37.58</v>
      </c>
      <c r="I157" s="21"/>
      <c r="J157" s="22"/>
      <c r="K157" s="22"/>
    </row>
    <row r="158" spans="1:11" s="23" customFormat="1" ht="16.5" customHeight="1">
      <c r="A158" s="10"/>
      <c r="B158" s="63" t="s">
        <v>154</v>
      </c>
      <c r="C158" s="17"/>
      <c r="D158" s="18"/>
      <c r="E158" s="18">
        <v>0</v>
      </c>
      <c r="F158" s="18">
        <v>42.08</v>
      </c>
      <c r="G158" s="18">
        <v>0</v>
      </c>
      <c r="H158" s="18">
        <f t="shared" si="9"/>
        <v>42.08</v>
      </c>
      <c r="I158" s="21"/>
      <c r="J158" s="22"/>
      <c r="K158" s="22"/>
    </row>
    <row r="159" spans="1:11" s="9" customFormat="1" ht="18" customHeight="1">
      <c r="A159" s="7"/>
      <c r="B159" s="11" t="s">
        <v>57</v>
      </c>
      <c r="C159" s="55"/>
      <c r="D159" s="55">
        <v>0</v>
      </c>
      <c r="E159" s="12">
        <v>0</v>
      </c>
      <c r="F159" s="12">
        <f>SUM(F154)</f>
        <v>200.6</v>
      </c>
      <c r="G159" s="12">
        <v>0</v>
      </c>
      <c r="H159" s="12">
        <f t="shared" si="9"/>
        <v>200.6</v>
      </c>
      <c r="I159" s="13"/>
      <c r="J159" s="15"/>
      <c r="K159" s="15"/>
    </row>
    <row r="160" spans="1:11" s="9" customFormat="1" ht="20.25" customHeight="1">
      <c r="A160" s="7"/>
      <c r="B160" s="118" t="s">
        <v>106</v>
      </c>
      <c r="C160" s="116"/>
      <c r="D160" s="116"/>
      <c r="E160" s="116"/>
      <c r="F160" s="116"/>
      <c r="G160" s="116"/>
      <c r="H160" s="116"/>
      <c r="I160" s="117"/>
      <c r="J160" s="15"/>
      <c r="K160" s="15"/>
    </row>
    <row r="161" spans="1:11" s="23" customFormat="1" ht="27" customHeight="1">
      <c r="A161" s="10"/>
      <c r="B161" s="63" t="s">
        <v>107</v>
      </c>
      <c r="C161" s="17" t="s">
        <v>11</v>
      </c>
      <c r="D161" s="18">
        <v>1</v>
      </c>
      <c r="E161" s="18">
        <v>0</v>
      </c>
      <c r="F161" s="18">
        <v>0</v>
      </c>
      <c r="G161" s="18">
        <v>110</v>
      </c>
      <c r="H161" s="18">
        <f>SUM(E161:G161)</f>
        <v>110</v>
      </c>
      <c r="I161" s="21">
        <v>42977</v>
      </c>
      <c r="J161" s="22" t="s">
        <v>89</v>
      </c>
      <c r="K161" s="22"/>
    </row>
    <row r="162" spans="1:11" s="23" customFormat="1" ht="24" customHeight="1">
      <c r="A162" s="10"/>
      <c r="B162" s="63" t="s">
        <v>108</v>
      </c>
      <c r="C162" s="17" t="s">
        <v>11</v>
      </c>
      <c r="D162" s="18">
        <v>1</v>
      </c>
      <c r="E162" s="18">
        <v>0</v>
      </c>
      <c r="F162" s="18">
        <v>0</v>
      </c>
      <c r="G162" s="18">
        <v>50</v>
      </c>
      <c r="H162" s="18">
        <f>SUM(E162:G162)</f>
        <v>50</v>
      </c>
      <c r="I162" s="21">
        <v>42977</v>
      </c>
      <c r="J162" s="22" t="s">
        <v>89</v>
      </c>
      <c r="K162" s="22"/>
    </row>
    <row r="163" spans="1:11" s="9" customFormat="1" ht="18" customHeight="1">
      <c r="A163" s="7"/>
      <c r="B163" s="11" t="s">
        <v>100</v>
      </c>
      <c r="C163" s="55"/>
      <c r="D163" s="55">
        <f>SUM(D161:D162)</f>
        <v>2</v>
      </c>
      <c r="E163" s="12">
        <v>0</v>
      </c>
      <c r="F163" s="12">
        <f>SUM(F162)</f>
        <v>0</v>
      </c>
      <c r="G163" s="12">
        <f>SUM(G161:G162)</f>
        <v>160</v>
      </c>
      <c r="H163" s="12">
        <f>SUM(E163:G163)</f>
        <v>160</v>
      </c>
      <c r="I163" s="13"/>
      <c r="J163" s="15"/>
      <c r="K163" s="15"/>
    </row>
    <row r="164" spans="1:11" s="9" customFormat="1" ht="21" customHeight="1">
      <c r="A164" s="54"/>
      <c r="B164" s="118" t="s">
        <v>101</v>
      </c>
      <c r="C164" s="116"/>
      <c r="D164" s="116"/>
      <c r="E164" s="116"/>
      <c r="F164" s="116"/>
      <c r="G164" s="116"/>
      <c r="H164" s="116"/>
      <c r="I164" s="117"/>
      <c r="J164" s="15"/>
      <c r="K164" s="15"/>
    </row>
    <row r="165" spans="1:11" s="9" customFormat="1" ht="20.25" customHeight="1">
      <c r="A165" s="54"/>
      <c r="B165" s="11" t="s">
        <v>90</v>
      </c>
      <c r="C165" s="101" t="s">
        <v>10</v>
      </c>
      <c r="D165" s="55">
        <f>SUM(D36+D92)</f>
        <v>2.9580000000000002</v>
      </c>
      <c r="E165" s="12">
        <f>SUM(E162+E159+E152+E149+E133+E107+E92+E46+E41+E36)</f>
        <v>2461.6999999999998</v>
      </c>
      <c r="F165" s="12">
        <f>SUM(F159+F152+F149+F133+F107+F92+F46+F41+F36)</f>
        <v>3462.712</v>
      </c>
      <c r="G165" s="12">
        <f>SUM(G163+G159+G152+G149+G133+G107+G92+G46+G41+G36)</f>
        <v>4692.1060000000007</v>
      </c>
      <c r="H165" s="12">
        <f>SUM(H163+H159+H152+H149+H133+H107+H92+H46+H41+H36)</f>
        <v>9678.0919999999987</v>
      </c>
      <c r="I165" s="55"/>
      <c r="J165" s="15"/>
      <c r="K165" s="15"/>
    </row>
    <row r="166" spans="1:11" s="9" customFormat="1" ht="20.25" customHeight="1">
      <c r="A166" s="54"/>
      <c r="B166" s="11" t="s">
        <v>58</v>
      </c>
      <c r="C166" s="55"/>
      <c r="D166" s="55"/>
      <c r="E166" s="12">
        <f>SUM(E165)</f>
        <v>2461.6999999999998</v>
      </c>
      <c r="F166" s="12">
        <f>SUM(F165)</f>
        <v>3462.712</v>
      </c>
      <c r="G166" s="12">
        <f>SUM(G165)</f>
        <v>4692.1060000000007</v>
      </c>
      <c r="H166" s="12">
        <f>SUM(E166:G166)</f>
        <v>10616.518</v>
      </c>
      <c r="I166" s="55"/>
      <c r="J166" s="15"/>
      <c r="K166" s="15"/>
    </row>
    <row r="167" spans="1:11" s="9" customFormat="1">
      <c r="A167" s="68"/>
      <c r="B167" s="69"/>
      <c r="C167" s="69"/>
      <c r="D167" s="69"/>
      <c r="E167" s="70"/>
      <c r="F167" s="70"/>
      <c r="G167" s="70"/>
      <c r="H167" s="70"/>
      <c r="I167" s="70"/>
      <c r="J167" s="71"/>
      <c r="K167" s="71"/>
    </row>
    <row r="168" spans="1:11" s="9" customFormat="1">
      <c r="A168" s="159"/>
      <c r="B168" s="160" t="s">
        <v>200</v>
      </c>
      <c r="C168" s="160"/>
      <c r="D168" s="160"/>
      <c r="E168" s="73"/>
      <c r="F168" s="73"/>
      <c r="G168" s="72"/>
      <c r="H168" s="74"/>
      <c r="I168" s="74"/>
      <c r="J168" s="71"/>
      <c r="K168" s="71"/>
    </row>
    <row r="169" spans="1:11" s="3" customFormat="1">
      <c r="A169" s="161"/>
      <c r="B169" s="134" t="s">
        <v>93</v>
      </c>
      <c r="C169" s="135"/>
      <c r="D169" s="135"/>
      <c r="E169" s="136" t="s">
        <v>94</v>
      </c>
      <c r="F169" s="136"/>
      <c r="G169" s="136"/>
      <c r="H169" s="137"/>
      <c r="I169" s="137"/>
      <c r="J169" s="137"/>
      <c r="K169" s="102"/>
    </row>
    <row r="170" spans="1:11" s="107" customFormat="1">
      <c r="A170" s="162"/>
      <c r="B170" s="163" t="s">
        <v>201</v>
      </c>
      <c r="C170" s="163"/>
      <c r="D170" s="163"/>
      <c r="E170" s="133"/>
      <c r="F170" s="133"/>
      <c r="G170" s="106"/>
      <c r="H170" s="1"/>
      <c r="I170" s="1"/>
      <c r="J170" s="2"/>
      <c r="K170" s="2"/>
    </row>
    <row r="171" spans="1:11">
      <c r="A171" s="1"/>
      <c r="B171" s="1"/>
      <c r="C171" s="1"/>
      <c r="D171" s="1"/>
      <c r="E171" s="1"/>
      <c r="F171" s="1"/>
      <c r="G171" s="1"/>
      <c r="H171" s="1"/>
      <c r="I171" s="1"/>
    </row>
  </sheetData>
  <mergeCells count="60">
    <mergeCell ref="K7:K8"/>
    <mergeCell ref="G1:K1"/>
    <mergeCell ref="B81:I81"/>
    <mergeCell ref="B160:I160"/>
    <mergeCell ref="B89:I89"/>
    <mergeCell ref="B153:I153"/>
    <mergeCell ref="B150:I150"/>
    <mergeCell ref="B114:I114"/>
    <mergeCell ref="B104:I104"/>
    <mergeCell ref="B138:I138"/>
    <mergeCell ref="B146:I146"/>
    <mergeCell ref="B131:I131"/>
    <mergeCell ref="B134:I134"/>
    <mergeCell ref="B100:I100"/>
    <mergeCell ref="B93:I93"/>
    <mergeCell ref="B94:I94"/>
    <mergeCell ref="B98:I98"/>
    <mergeCell ref="B86:I86"/>
    <mergeCell ref="E170:F170"/>
    <mergeCell ref="B108:I108"/>
    <mergeCell ref="B103:I103"/>
    <mergeCell ref="B96:I96"/>
    <mergeCell ref="B109:I109"/>
    <mergeCell ref="B110:I110"/>
    <mergeCell ref="B135:I135"/>
    <mergeCell ref="B164:I164"/>
    <mergeCell ref="B169:D169"/>
    <mergeCell ref="E169:J169"/>
    <mergeCell ref="A1:B1"/>
    <mergeCell ref="I7:I8"/>
    <mergeCell ref="B10:I10"/>
    <mergeCell ref="J7:J8"/>
    <mergeCell ref="A7:A8"/>
    <mergeCell ref="B7:B8"/>
    <mergeCell ref="C7:C8"/>
    <mergeCell ref="D7:D8"/>
    <mergeCell ref="E7:H7"/>
    <mergeCell ref="A2:K6"/>
    <mergeCell ref="B77:I77"/>
    <mergeCell ref="B51:I51"/>
    <mergeCell ref="B56:I56"/>
    <mergeCell ref="B62:I62"/>
    <mergeCell ref="B71:I71"/>
    <mergeCell ref="B59:I59"/>
    <mergeCell ref="B53:I53"/>
    <mergeCell ref="B67:I67"/>
    <mergeCell ref="B15:I15"/>
    <mergeCell ref="B23:I23"/>
    <mergeCell ref="B19:I19"/>
    <mergeCell ref="B11:I11"/>
    <mergeCell ref="B12:I12"/>
    <mergeCell ref="B18:I18"/>
    <mergeCell ref="B47:I47"/>
    <mergeCell ref="B21:I21"/>
    <mergeCell ref="B28:I28"/>
    <mergeCell ref="B42:I42"/>
    <mergeCell ref="B48:I48"/>
    <mergeCell ref="B24:I24"/>
    <mergeCell ref="B37:I37"/>
    <mergeCell ref="B33:I33"/>
  </mergeCells>
  <phoneticPr fontId="1" type="noConversion"/>
  <pageMargins left="0.27" right="0.19685039370078741" top="0.5" bottom="0.19685039370078741" header="0.19685039370078741" footer="0.19685039370078741"/>
  <pageSetup paperSize="9" scale="64" fitToHeight="6" orientation="landscape" r:id="rId1"/>
  <headerFooter alignWithMargins="0"/>
  <rowBreaks count="1" manualBreakCount="1">
    <brk id="10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A3" sqref="A3:G3"/>
    </sheetView>
  </sheetViews>
  <sheetFormatPr defaultRowHeight="12.75"/>
  <cols>
    <col min="1" max="1" width="6.7109375" customWidth="1"/>
    <col min="2" max="2" width="14.140625" customWidth="1"/>
    <col min="3" max="3" width="41.5703125" customWidth="1"/>
    <col min="4" max="4" width="42.140625" customWidth="1"/>
    <col min="5" max="6" width="12.140625" customWidth="1"/>
    <col min="7" max="7" width="14.140625" customWidth="1"/>
  </cols>
  <sheetData>
    <row r="1" spans="1:7" ht="60" customHeight="1">
      <c r="D1" s="157" t="s">
        <v>204</v>
      </c>
      <c r="E1" s="164"/>
      <c r="F1" s="164"/>
      <c r="G1" s="164"/>
    </row>
    <row r="2" spans="1:7" s="190" customFormat="1" ht="14.25">
      <c r="A2" s="195" t="s">
        <v>214</v>
      </c>
      <c r="B2" s="195"/>
      <c r="C2" s="195"/>
      <c r="D2" s="195"/>
      <c r="E2" s="195"/>
      <c r="F2" s="195"/>
      <c r="G2" s="195"/>
    </row>
    <row r="3" spans="1:7" s="190" customFormat="1" ht="14.25">
      <c r="A3" s="196" t="s">
        <v>215</v>
      </c>
      <c r="B3" s="197"/>
      <c r="C3" s="197"/>
      <c r="D3" s="197"/>
      <c r="E3" s="197"/>
      <c r="F3" s="197"/>
      <c r="G3" s="197"/>
    </row>
    <row r="4" spans="1:7" s="107" customFormat="1">
      <c r="A4" s="165" t="s">
        <v>117</v>
      </c>
      <c r="B4" s="165" t="s">
        <v>118</v>
      </c>
      <c r="C4" s="165" t="s">
        <v>119</v>
      </c>
      <c r="D4" s="165" t="s">
        <v>1</v>
      </c>
      <c r="E4" s="166" t="s">
        <v>120</v>
      </c>
      <c r="F4" s="165" t="s">
        <v>121</v>
      </c>
      <c r="G4" s="165" t="s">
        <v>122</v>
      </c>
    </row>
    <row r="5" spans="1:7" s="107" customFormat="1">
      <c r="A5" s="167"/>
      <c r="B5" s="167"/>
      <c r="C5" s="167"/>
      <c r="D5" s="167"/>
      <c r="E5" s="166" t="s">
        <v>123</v>
      </c>
      <c r="F5" s="167"/>
      <c r="G5" s="167"/>
    </row>
    <row r="6" spans="1:7" s="107" customFormat="1">
      <c r="A6" s="80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  <c r="G6" s="80">
        <v>7</v>
      </c>
    </row>
    <row r="7" spans="1:7" s="107" customFormat="1" ht="15.75" customHeight="1">
      <c r="A7" s="168">
        <v>1</v>
      </c>
      <c r="B7" s="168" t="s">
        <v>218</v>
      </c>
      <c r="C7" s="169" t="s">
        <v>156</v>
      </c>
      <c r="D7" s="191" t="s">
        <v>125</v>
      </c>
      <c r="E7" s="168" t="s">
        <v>216</v>
      </c>
      <c r="F7" s="170">
        <v>47</v>
      </c>
      <c r="G7" s="171">
        <v>786.81700000000001</v>
      </c>
    </row>
    <row r="8" spans="1:7" s="107" customFormat="1" ht="42" customHeight="1">
      <c r="A8" s="168">
        <v>2</v>
      </c>
      <c r="B8" s="168" t="s">
        <v>218</v>
      </c>
      <c r="C8" s="169" t="s">
        <v>205</v>
      </c>
      <c r="D8" s="192" t="s">
        <v>158</v>
      </c>
      <c r="E8" s="172" t="s">
        <v>84</v>
      </c>
      <c r="F8" s="170">
        <v>9</v>
      </c>
      <c r="G8" s="173">
        <v>209.50399999999999</v>
      </c>
    </row>
    <row r="9" spans="1:7" s="107" customFormat="1" ht="29.25" customHeight="1">
      <c r="A9" s="168">
        <v>3</v>
      </c>
      <c r="B9" s="168" t="s">
        <v>218</v>
      </c>
      <c r="C9" s="169" t="s">
        <v>176</v>
      </c>
      <c r="D9" s="192" t="s">
        <v>159</v>
      </c>
      <c r="E9" s="172" t="s">
        <v>84</v>
      </c>
      <c r="F9" s="170">
        <v>3</v>
      </c>
      <c r="G9" s="173">
        <v>79.765000000000001</v>
      </c>
    </row>
    <row r="10" spans="1:7" s="107" customFormat="1" ht="27" customHeight="1">
      <c r="A10" s="168">
        <v>4</v>
      </c>
      <c r="B10" s="168" t="s">
        <v>218</v>
      </c>
      <c r="C10" s="169" t="s">
        <v>161</v>
      </c>
      <c r="D10" s="192" t="s">
        <v>160</v>
      </c>
      <c r="E10" s="172" t="s">
        <v>84</v>
      </c>
      <c r="F10" s="170">
        <v>1</v>
      </c>
      <c r="G10" s="173">
        <v>97.5</v>
      </c>
    </row>
    <row r="11" spans="1:7" s="107" customFormat="1" ht="30" customHeight="1">
      <c r="A11" s="168">
        <v>5</v>
      </c>
      <c r="B11" s="168" t="s">
        <v>218</v>
      </c>
      <c r="C11" s="169" t="s">
        <v>163</v>
      </c>
      <c r="D11" s="192" t="s">
        <v>162</v>
      </c>
      <c r="E11" s="172" t="s">
        <v>84</v>
      </c>
      <c r="F11" s="170">
        <v>1</v>
      </c>
      <c r="G11" s="173">
        <v>98.6</v>
      </c>
    </row>
    <row r="12" spans="1:7" s="107" customFormat="1" ht="28.5" customHeight="1">
      <c r="A12" s="168">
        <v>6</v>
      </c>
      <c r="B12" s="168" t="s">
        <v>218</v>
      </c>
      <c r="C12" s="169" t="s">
        <v>164</v>
      </c>
      <c r="D12" s="192" t="s">
        <v>162</v>
      </c>
      <c r="E12" s="172" t="s">
        <v>84</v>
      </c>
      <c r="F12" s="170">
        <v>1</v>
      </c>
      <c r="G12" s="173">
        <v>96.9</v>
      </c>
    </row>
    <row r="13" spans="1:7" s="107" customFormat="1" ht="29.25" customHeight="1">
      <c r="A13" s="168">
        <v>7</v>
      </c>
      <c r="B13" s="168" t="s">
        <v>218</v>
      </c>
      <c r="C13" s="169" t="s">
        <v>165</v>
      </c>
      <c r="D13" s="192" t="s">
        <v>162</v>
      </c>
      <c r="E13" s="172" t="s">
        <v>84</v>
      </c>
      <c r="F13" s="170">
        <v>1</v>
      </c>
      <c r="G13" s="173">
        <v>99</v>
      </c>
    </row>
    <row r="14" spans="1:7" s="107" customFormat="1" ht="43.5" customHeight="1">
      <c r="A14" s="168">
        <v>8</v>
      </c>
      <c r="B14" s="168" t="s">
        <v>218</v>
      </c>
      <c r="C14" s="169" t="s">
        <v>206</v>
      </c>
      <c r="D14" s="192" t="s">
        <v>148</v>
      </c>
      <c r="E14" s="172" t="s">
        <v>84</v>
      </c>
      <c r="F14" s="170">
        <v>3</v>
      </c>
      <c r="G14" s="173">
        <v>75.528000000000006</v>
      </c>
    </row>
    <row r="15" spans="1:7" s="107" customFormat="1" ht="28.5" customHeight="1">
      <c r="A15" s="168">
        <v>9</v>
      </c>
      <c r="B15" s="168" t="s">
        <v>218</v>
      </c>
      <c r="C15" s="169" t="s">
        <v>206</v>
      </c>
      <c r="D15" s="192" t="s">
        <v>167</v>
      </c>
      <c r="E15" s="172" t="s">
        <v>84</v>
      </c>
      <c r="F15" s="170">
        <v>3</v>
      </c>
      <c r="G15" s="173">
        <v>36</v>
      </c>
    </row>
    <row r="16" spans="1:7" s="107" customFormat="1" ht="40.5" customHeight="1">
      <c r="A16" s="168">
        <v>10</v>
      </c>
      <c r="B16" s="168" t="s">
        <v>218</v>
      </c>
      <c r="C16" s="169" t="s">
        <v>168</v>
      </c>
      <c r="D16" s="192" t="s">
        <v>217</v>
      </c>
      <c r="E16" s="172" t="s">
        <v>84</v>
      </c>
      <c r="F16" s="170">
        <v>1</v>
      </c>
      <c r="G16" s="173">
        <v>305</v>
      </c>
    </row>
    <row r="17" spans="1:7" s="107" customFormat="1" ht="21" customHeight="1">
      <c r="A17" s="168">
        <v>11</v>
      </c>
      <c r="B17" s="168" t="s">
        <v>218</v>
      </c>
      <c r="C17" s="169" t="s">
        <v>207</v>
      </c>
      <c r="D17" s="192" t="s">
        <v>208</v>
      </c>
      <c r="E17" s="172" t="s">
        <v>84</v>
      </c>
      <c r="F17" s="170">
        <v>1</v>
      </c>
      <c r="G17" s="173">
        <v>50</v>
      </c>
    </row>
    <row r="18" spans="1:7" s="107" customFormat="1" ht="18" customHeight="1">
      <c r="A18" s="168">
        <v>12</v>
      </c>
      <c r="B18" s="168" t="s">
        <v>218</v>
      </c>
      <c r="C18" s="169" t="s">
        <v>209</v>
      </c>
      <c r="D18" s="192" t="s">
        <v>210</v>
      </c>
      <c r="E18" s="172" t="s">
        <v>84</v>
      </c>
      <c r="F18" s="170">
        <v>3</v>
      </c>
      <c r="G18" s="174">
        <v>330.45400000000001</v>
      </c>
    </row>
    <row r="19" spans="1:7" s="107" customFormat="1" ht="45" customHeight="1">
      <c r="A19" s="168">
        <v>13</v>
      </c>
      <c r="B19" s="168" t="s">
        <v>218</v>
      </c>
      <c r="C19" s="194" t="s">
        <v>212</v>
      </c>
      <c r="D19" s="192" t="s">
        <v>213</v>
      </c>
      <c r="E19" s="172" t="s">
        <v>84</v>
      </c>
      <c r="F19" s="170">
        <v>1</v>
      </c>
      <c r="G19" s="174">
        <v>26.908000000000001</v>
      </c>
    </row>
    <row r="20" spans="1:7" s="107" customFormat="1">
      <c r="A20" s="175" t="s">
        <v>127</v>
      </c>
      <c r="B20" s="176"/>
      <c r="C20" s="177">
        <f>SUM(G7:G19)</f>
        <v>2291.9760000000001</v>
      </c>
      <c r="D20" s="178"/>
      <c r="E20" s="178"/>
      <c r="F20" s="178"/>
      <c r="G20" s="179"/>
    </row>
    <row r="21" spans="1:7" s="107" customFormat="1" ht="145.5" customHeight="1">
      <c r="A21" s="168">
        <v>14</v>
      </c>
      <c r="B21" s="168" t="s">
        <v>218</v>
      </c>
      <c r="C21" s="169" t="s">
        <v>219</v>
      </c>
      <c r="D21" s="22" t="s">
        <v>115</v>
      </c>
      <c r="E21" s="172" t="s">
        <v>120</v>
      </c>
      <c r="F21" s="180">
        <v>35</v>
      </c>
      <c r="G21" s="181">
        <v>301</v>
      </c>
    </row>
    <row r="22" spans="1:7" s="107" customFormat="1">
      <c r="A22" s="182" t="s">
        <v>128</v>
      </c>
      <c r="B22" s="183"/>
      <c r="C22" s="169"/>
      <c r="D22" s="169"/>
      <c r="E22" s="168"/>
      <c r="F22" s="184"/>
      <c r="G22" s="193">
        <f>SUM(G21)</f>
        <v>301</v>
      </c>
    </row>
    <row r="23" spans="1:7" s="107" customFormat="1">
      <c r="A23" s="185"/>
      <c r="B23" s="186" t="s">
        <v>129</v>
      </c>
      <c r="C23" s="187">
        <f>SUM(C20+G22)</f>
        <v>2592.9760000000001</v>
      </c>
      <c r="D23" s="188"/>
      <c r="E23" s="188"/>
      <c r="F23" s="188"/>
      <c r="G23" s="189"/>
    </row>
    <row r="24" spans="1:7" s="107" customFormat="1">
      <c r="A24" s="77"/>
      <c r="B24" s="77"/>
      <c r="C24" s="77"/>
      <c r="D24" s="77"/>
      <c r="E24" s="77"/>
      <c r="F24" s="77"/>
      <c r="G24" s="77"/>
    </row>
    <row r="25" spans="1:7" s="107" customFormat="1">
      <c r="A25" s="77"/>
      <c r="B25" s="77"/>
      <c r="C25" s="77"/>
      <c r="D25" s="77"/>
      <c r="E25" s="77"/>
      <c r="F25" s="77"/>
      <c r="G25" s="77"/>
    </row>
    <row r="26" spans="1:7">
      <c r="A26" s="77"/>
      <c r="B26" s="77"/>
      <c r="C26" s="77"/>
      <c r="D26" s="77"/>
      <c r="E26" s="77"/>
      <c r="F26" s="77"/>
      <c r="G26" s="77"/>
    </row>
  </sheetData>
  <mergeCells count="13">
    <mergeCell ref="C23:G23"/>
    <mergeCell ref="A2:G2"/>
    <mergeCell ref="A3:G3"/>
    <mergeCell ref="G4:G5"/>
    <mergeCell ref="D1:G1"/>
    <mergeCell ref="A20:B20"/>
    <mergeCell ref="C20:G20"/>
    <mergeCell ref="A22:B22"/>
    <mergeCell ref="A4:A5"/>
    <mergeCell ref="B4:B5"/>
    <mergeCell ref="C4:C5"/>
    <mergeCell ref="D4:D5"/>
    <mergeCell ref="F4:F5"/>
  </mergeCells>
  <pageMargins left="0.45" right="0.25" top="0.56999999999999995" bottom="0.3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4"/>
  <sheetViews>
    <sheetView topLeftCell="A13" workbookViewId="0">
      <selection activeCell="K19" sqref="K19"/>
    </sheetView>
  </sheetViews>
  <sheetFormatPr defaultRowHeight="12.75"/>
  <cols>
    <col min="1" max="1" width="6.7109375" customWidth="1"/>
    <col min="2" max="2" width="14.140625" customWidth="1"/>
    <col min="3" max="3" width="36.28515625" customWidth="1"/>
    <col min="4" max="4" width="33.7109375" customWidth="1"/>
    <col min="5" max="6" width="12.140625" customWidth="1"/>
    <col min="7" max="7" width="14.140625" customWidth="1"/>
  </cols>
  <sheetData>
    <row r="1" spans="1:7" ht="63.75" customHeight="1">
      <c r="E1" s="157" t="s">
        <v>155</v>
      </c>
      <c r="F1" s="158"/>
      <c r="G1" s="158"/>
    </row>
    <row r="2" spans="1:7" ht="13.5" customHeight="1">
      <c r="E2" s="88"/>
      <c r="F2" s="89"/>
      <c r="G2" s="89"/>
    </row>
    <row r="3" spans="1:7" ht="15.75">
      <c r="A3" s="156" t="s">
        <v>130</v>
      </c>
      <c r="B3" s="156"/>
      <c r="C3" s="156"/>
      <c r="D3" s="156"/>
      <c r="E3" s="156"/>
      <c r="F3" s="156"/>
      <c r="G3" s="156"/>
    </row>
    <row r="4" spans="1:7" ht="15.75">
      <c r="A4" s="77"/>
      <c r="B4" s="78"/>
      <c r="C4" s="78" t="s">
        <v>131</v>
      </c>
      <c r="D4" s="77"/>
      <c r="E4" s="77"/>
      <c r="F4" s="77"/>
      <c r="G4" s="77"/>
    </row>
    <row r="5" spans="1:7" ht="15">
      <c r="A5" s="144" t="s">
        <v>117</v>
      </c>
      <c r="B5" s="144" t="s">
        <v>118</v>
      </c>
      <c r="C5" s="144" t="s">
        <v>119</v>
      </c>
      <c r="D5" s="144" t="s">
        <v>1</v>
      </c>
      <c r="E5" s="79" t="s">
        <v>120</v>
      </c>
      <c r="F5" s="144" t="s">
        <v>121</v>
      </c>
      <c r="G5" s="144" t="s">
        <v>122</v>
      </c>
    </row>
    <row r="6" spans="1:7" ht="15">
      <c r="A6" s="145"/>
      <c r="B6" s="145"/>
      <c r="C6" s="145"/>
      <c r="D6" s="145"/>
      <c r="E6" s="79" t="s">
        <v>123</v>
      </c>
      <c r="F6" s="145"/>
      <c r="G6" s="145"/>
    </row>
    <row r="7" spans="1:7">
      <c r="A7" s="80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</row>
    <row r="8" spans="1:7" ht="15.75" customHeight="1">
      <c r="A8" s="81">
        <v>1</v>
      </c>
      <c r="B8" s="82" t="s">
        <v>124</v>
      </c>
      <c r="C8" s="83" t="s">
        <v>156</v>
      </c>
      <c r="D8" s="83" t="s">
        <v>125</v>
      </c>
      <c r="E8" s="81" t="s">
        <v>126</v>
      </c>
      <c r="F8" s="93">
        <v>47</v>
      </c>
      <c r="G8" s="94">
        <v>1137.145</v>
      </c>
    </row>
    <row r="9" spans="1:7" ht="80.25" customHeight="1">
      <c r="A9" s="81">
        <v>3</v>
      </c>
      <c r="B9" s="92" t="s">
        <v>124</v>
      </c>
      <c r="C9" s="83" t="s">
        <v>157</v>
      </c>
      <c r="D9" s="91" t="s">
        <v>158</v>
      </c>
      <c r="E9" s="92" t="s">
        <v>84</v>
      </c>
      <c r="F9" s="93">
        <v>9</v>
      </c>
      <c r="G9" s="95">
        <v>209.50399999999999</v>
      </c>
    </row>
    <row r="10" spans="1:7" ht="60.75" customHeight="1">
      <c r="A10" s="81">
        <v>4</v>
      </c>
      <c r="B10" s="92" t="s">
        <v>124</v>
      </c>
      <c r="C10" s="83" t="s">
        <v>176</v>
      </c>
      <c r="D10" s="61" t="s">
        <v>159</v>
      </c>
      <c r="E10" s="92" t="s">
        <v>84</v>
      </c>
      <c r="F10" s="93">
        <v>3</v>
      </c>
      <c r="G10" s="95">
        <v>47</v>
      </c>
    </row>
    <row r="11" spans="1:7" ht="45.75" customHeight="1">
      <c r="A11" s="81">
        <v>5</v>
      </c>
      <c r="B11" s="92" t="s">
        <v>124</v>
      </c>
      <c r="C11" s="83" t="s">
        <v>161</v>
      </c>
      <c r="D11" s="61" t="s">
        <v>160</v>
      </c>
      <c r="E11" s="92" t="s">
        <v>84</v>
      </c>
      <c r="F11" s="93">
        <v>1</v>
      </c>
      <c r="G11" s="95">
        <v>97.5</v>
      </c>
    </row>
    <row r="12" spans="1:7" ht="43.5" customHeight="1">
      <c r="A12" s="81"/>
      <c r="B12" s="92" t="s">
        <v>124</v>
      </c>
      <c r="C12" s="83" t="s">
        <v>163</v>
      </c>
      <c r="D12" s="61" t="s">
        <v>162</v>
      </c>
      <c r="E12" s="92" t="s">
        <v>84</v>
      </c>
      <c r="F12" s="93">
        <v>1</v>
      </c>
      <c r="G12" s="95">
        <v>98.6</v>
      </c>
    </row>
    <row r="13" spans="1:7" ht="45.75" customHeight="1">
      <c r="A13" s="81"/>
      <c r="B13" s="92" t="s">
        <v>124</v>
      </c>
      <c r="C13" s="83" t="s">
        <v>164</v>
      </c>
      <c r="D13" s="61" t="s">
        <v>162</v>
      </c>
      <c r="E13" s="92" t="s">
        <v>84</v>
      </c>
      <c r="F13" s="93">
        <v>1</v>
      </c>
      <c r="G13" s="95">
        <v>96.9</v>
      </c>
    </row>
    <row r="14" spans="1:7" ht="47.25" customHeight="1">
      <c r="A14" s="81"/>
      <c r="B14" s="92" t="s">
        <v>124</v>
      </c>
      <c r="C14" s="83" t="s">
        <v>165</v>
      </c>
      <c r="D14" s="61" t="s">
        <v>162</v>
      </c>
      <c r="E14" s="92" t="s">
        <v>84</v>
      </c>
      <c r="F14" s="93">
        <v>1</v>
      </c>
      <c r="G14" s="95">
        <v>99</v>
      </c>
    </row>
    <row r="15" spans="1:7" ht="47.25" customHeight="1">
      <c r="A15" s="81"/>
      <c r="B15" s="92" t="s">
        <v>124</v>
      </c>
      <c r="C15" s="83" t="s">
        <v>166</v>
      </c>
      <c r="D15" s="61" t="s">
        <v>148</v>
      </c>
      <c r="E15" s="92" t="s">
        <v>84</v>
      </c>
      <c r="F15" s="93">
        <v>4</v>
      </c>
      <c r="G15" s="95">
        <v>97</v>
      </c>
    </row>
    <row r="16" spans="1:7" ht="48" customHeight="1">
      <c r="A16" s="81"/>
      <c r="B16" s="92" t="s">
        <v>124</v>
      </c>
      <c r="C16" s="83" t="s">
        <v>166</v>
      </c>
      <c r="D16" s="91" t="s">
        <v>167</v>
      </c>
      <c r="E16" s="92" t="s">
        <v>84</v>
      </c>
      <c r="F16" s="93">
        <v>4</v>
      </c>
      <c r="G16" s="95">
        <v>60</v>
      </c>
    </row>
    <row r="17" spans="1:7" ht="92.25" customHeight="1">
      <c r="A17" s="81"/>
      <c r="B17" s="92" t="s">
        <v>124</v>
      </c>
      <c r="C17" s="83" t="s">
        <v>168</v>
      </c>
      <c r="D17" s="61" t="s">
        <v>169</v>
      </c>
      <c r="E17" s="92" t="s">
        <v>84</v>
      </c>
      <c r="F17" s="93">
        <v>1</v>
      </c>
      <c r="G17" s="95">
        <v>308.35500000000002</v>
      </c>
    </row>
    <row r="18" spans="1:7">
      <c r="A18" s="146" t="s">
        <v>127</v>
      </c>
      <c r="B18" s="147"/>
      <c r="C18" s="148">
        <f>SUM(G8:G17)</f>
        <v>2251.0039999999999</v>
      </c>
      <c r="D18" s="149"/>
      <c r="E18" s="149"/>
      <c r="F18" s="149"/>
      <c r="G18" s="150"/>
    </row>
    <row r="19" spans="1:7" ht="225" customHeight="1">
      <c r="A19" s="81"/>
      <c r="B19" s="98" t="s">
        <v>124</v>
      </c>
      <c r="C19" s="83" t="s">
        <v>177</v>
      </c>
      <c r="D19" s="90" t="s">
        <v>115</v>
      </c>
      <c r="E19" s="92" t="s">
        <v>120</v>
      </c>
      <c r="F19" s="96">
        <v>35</v>
      </c>
      <c r="G19" s="97">
        <v>301</v>
      </c>
    </row>
    <row r="20" spans="1:7" ht="15">
      <c r="A20" s="151" t="s">
        <v>128</v>
      </c>
      <c r="B20" s="152"/>
      <c r="C20" s="83"/>
      <c r="D20" s="83"/>
      <c r="E20" s="81"/>
      <c r="F20" s="84"/>
      <c r="G20" s="85">
        <f>SUM(G19)</f>
        <v>301</v>
      </c>
    </row>
    <row r="21" spans="1:7" ht="15">
      <c r="A21" s="86"/>
      <c r="B21" s="87" t="s">
        <v>129</v>
      </c>
      <c r="C21" s="153">
        <f>SUM(C18+G20)</f>
        <v>2552.0039999999999</v>
      </c>
      <c r="D21" s="154"/>
      <c r="E21" s="154"/>
      <c r="F21" s="154"/>
      <c r="G21" s="155"/>
    </row>
    <row r="22" spans="1:7">
      <c r="A22" s="77"/>
      <c r="B22" s="77"/>
      <c r="C22" s="77"/>
      <c r="D22" s="77"/>
      <c r="E22" s="77"/>
      <c r="F22" s="77"/>
      <c r="G22" s="77"/>
    </row>
    <row r="23" spans="1:7">
      <c r="A23" s="77"/>
      <c r="B23" s="77"/>
      <c r="C23" s="77"/>
      <c r="D23" s="77"/>
      <c r="E23" s="77"/>
      <c r="F23" s="77"/>
      <c r="G23" s="77"/>
    </row>
    <row r="24" spans="1:7">
      <c r="A24" s="77"/>
      <c r="B24" s="77"/>
      <c r="C24" s="77"/>
      <c r="D24" s="77"/>
      <c r="E24" s="77"/>
      <c r="F24" s="77"/>
      <c r="G24" s="77"/>
    </row>
  </sheetData>
  <mergeCells count="12">
    <mergeCell ref="A18:B18"/>
    <mergeCell ref="C18:G18"/>
    <mergeCell ref="A20:B20"/>
    <mergeCell ref="C21:G21"/>
    <mergeCell ref="A3:G3"/>
    <mergeCell ref="E1:G1"/>
    <mergeCell ref="A5:A6"/>
    <mergeCell ref="B5:B6"/>
    <mergeCell ref="C5:C6"/>
    <mergeCell ref="D5:D6"/>
    <mergeCell ref="F5:F6"/>
    <mergeCell ref="G5:G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План</vt:lpstr>
      <vt:lpstr>Жилищный фонд</vt:lpstr>
      <vt:lpstr>ЖФ</vt:lpstr>
      <vt:lpstr>План!Заголовки_для_печати</vt:lpstr>
      <vt:lpstr>План!Область_печати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KrancVS</dc:creator>
  <cp:lastModifiedBy>Zam_zkh</cp:lastModifiedBy>
  <cp:lastPrinted>2017-06-03T04:42:03Z</cp:lastPrinted>
  <dcterms:created xsi:type="dcterms:W3CDTF">2006-02-22T06:08:51Z</dcterms:created>
  <dcterms:modified xsi:type="dcterms:W3CDTF">2017-06-03T04:42:11Z</dcterms:modified>
</cp:coreProperties>
</file>